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F9FC391B-FE25-4DEE-89BD-7C47574D6E36}" xr6:coauthVersionLast="47" xr6:coauthVersionMax="47" xr10:uidLastSave="{00000000-0000-0000-0000-000000000000}"/>
  <bookViews>
    <workbookView xWindow="-28920" yWindow="-120" windowWidth="29040" windowHeight="15720" xr2:uid="{00000000-000D-0000-FFFF-FFFF00000000}"/>
  </bookViews>
  <sheets>
    <sheet name="FirstYear" sheetId="33" r:id="rId1"/>
    <sheet name="SummaryOrig" sheetId="12" state="hidden" r:id="rId2"/>
    <sheet name="Notes New Studentsx" sheetId="9" state="hidden" r:id="rId3"/>
  </sheets>
  <definedNames>
    <definedName name="_xlnm.Print_Area" localSheetId="0">FirstYear!$A$1:$K$150</definedName>
    <definedName name="_xlnm.Print_Area" localSheetId="1">SummaryOrig!$A$1:$L$36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7" i="33" l="1"/>
  <c r="C49" i="33"/>
  <c r="B165" i="33"/>
  <c r="C165" i="33"/>
  <c r="D165" i="33"/>
  <c r="E165" i="33"/>
  <c r="F165" i="33"/>
  <c r="G165" i="33"/>
  <c r="H165" i="33"/>
  <c r="I165" i="33"/>
  <c r="J165" i="33"/>
  <c r="K165" i="33"/>
  <c r="B166" i="33"/>
  <c r="C166" i="33"/>
  <c r="D166" i="33"/>
  <c r="E166" i="33"/>
  <c r="F166" i="33"/>
  <c r="G166" i="33"/>
  <c r="H166" i="33"/>
  <c r="I166" i="33"/>
  <c r="J166" i="33"/>
  <c r="K166" i="33"/>
  <c r="C167" i="33"/>
  <c r="D167" i="33"/>
  <c r="E167" i="33"/>
  <c r="F167" i="33"/>
  <c r="G167" i="33"/>
  <c r="H167" i="33"/>
  <c r="I167" i="33"/>
  <c r="J167" i="33"/>
  <c r="K167" i="33"/>
  <c r="B168" i="33"/>
  <c r="C168" i="33"/>
  <c r="D168" i="33"/>
  <c r="E168" i="33"/>
  <c r="F168" i="33"/>
  <c r="G168" i="33"/>
  <c r="H168" i="33"/>
  <c r="I168" i="33"/>
  <c r="J168" i="33"/>
  <c r="K168" i="33"/>
  <c r="D174" i="33"/>
  <c r="O23" i="33"/>
  <c r="O34" i="33" s="1"/>
  <c r="P23" i="33"/>
  <c r="P34" i="33" s="1"/>
  <c r="O24" i="33"/>
  <c r="P24" i="33"/>
  <c r="O25" i="33"/>
  <c r="P25" i="33"/>
  <c r="O26" i="33"/>
  <c r="O36" i="33" s="1"/>
  <c r="P26" i="33"/>
  <c r="P36" i="33" s="1"/>
  <c r="O27" i="33"/>
  <c r="P27" i="33"/>
  <c r="O28" i="33"/>
  <c r="P28" i="33"/>
  <c r="O29" i="33"/>
  <c r="P29" i="33"/>
  <c r="O30" i="33"/>
  <c r="P30" i="33"/>
  <c r="G169" i="33" l="1"/>
  <c r="K169" i="33"/>
  <c r="C169" i="33"/>
  <c r="H169" i="33"/>
  <c r="J169" i="33"/>
  <c r="B169" i="33"/>
  <c r="D169" i="33"/>
  <c r="F169" i="33"/>
  <c r="E169" i="33"/>
  <c r="I169" i="33"/>
  <c r="P37" i="33"/>
  <c r="O37" i="33"/>
  <c r="O31" i="33"/>
  <c r="P31" i="33"/>
  <c r="P35" i="33"/>
  <c r="O35" i="33"/>
  <c r="C135" i="33"/>
  <c r="D135" i="33"/>
  <c r="E135" i="33"/>
  <c r="F135" i="33"/>
  <c r="G135" i="33"/>
  <c r="H135" i="33"/>
  <c r="I135" i="33"/>
  <c r="J135" i="33"/>
  <c r="K135" i="33"/>
  <c r="B135" i="33"/>
  <c r="K60" i="33"/>
  <c r="J60" i="33"/>
  <c r="I60" i="33"/>
  <c r="H60" i="33"/>
  <c r="G60" i="33"/>
  <c r="F60" i="33"/>
  <c r="E60" i="33"/>
  <c r="D60" i="33"/>
  <c r="C60" i="33"/>
  <c r="B60" i="33"/>
  <c r="P38" i="33" l="1"/>
  <c r="O38" i="33"/>
  <c r="C8" i="33"/>
  <c r="D8" i="33"/>
  <c r="E8" i="33"/>
  <c r="F8" i="33"/>
  <c r="G8" i="33"/>
  <c r="H8" i="33"/>
  <c r="I8" i="33"/>
  <c r="J8" i="33"/>
  <c r="K8" i="33"/>
  <c r="C9" i="33"/>
  <c r="D9" i="33"/>
  <c r="E9" i="33"/>
  <c r="F9" i="33"/>
  <c r="G9" i="33"/>
  <c r="H9" i="33"/>
  <c r="I9" i="33"/>
  <c r="J9" i="33"/>
  <c r="K9" i="33"/>
  <c r="C10" i="33"/>
  <c r="D10" i="33"/>
  <c r="E10" i="33"/>
  <c r="F10" i="33"/>
  <c r="G10" i="33"/>
  <c r="H10" i="33"/>
  <c r="I10" i="33"/>
  <c r="J10" i="33"/>
  <c r="K10" i="33"/>
  <c r="C11" i="33"/>
  <c r="D11" i="33"/>
  <c r="E11" i="33"/>
  <c r="F11" i="33"/>
  <c r="G11" i="33"/>
  <c r="H11" i="33"/>
  <c r="I11" i="33"/>
  <c r="J11" i="33"/>
  <c r="K11" i="33"/>
  <c r="C12" i="33"/>
  <c r="D12" i="33"/>
  <c r="E12" i="33"/>
  <c r="F12" i="33"/>
  <c r="G12" i="33"/>
  <c r="H12" i="33"/>
  <c r="I12" i="33"/>
  <c r="J12" i="33"/>
  <c r="K12" i="33"/>
  <c r="C13" i="33"/>
  <c r="D13" i="33"/>
  <c r="E13" i="33"/>
  <c r="F13" i="33"/>
  <c r="G13" i="33"/>
  <c r="H13" i="33"/>
  <c r="I13" i="33"/>
  <c r="J13" i="33"/>
  <c r="K13" i="33"/>
  <c r="C14" i="33"/>
  <c r="D14" i="33"/>
  <c r="E14" i="33"/>
  <c r="F14" i="33"/>
  <c r="G14" i="33"/>
  <c r="H14" i="33"/>
  <c r="I14" i="33"/>
  <c r="J14" i="33"/>
  <c r="K14" i="33"/>
  <c r="C15" i="33"/>
  <c r="D15" i="33"/>
  <c r="E15" i="33"/>
  <c r="F15" i="33"/>
  <c r="G15" i="33"/>
  <c r="H15" i="33"/>
  <c r="I15" i="33"/>
  <c r="J15" i="33"/>
  <c r="K15" i="33"/>
  <c r="C16" i="33"/>
  <c r="D16" i="33"/>
  <c r="E16" i="33"/>
  <c r="F16" i="33"/>
  <c r="G16" i="33"/>
  <c r="H16" i="33"/>
  <c r="I16" i="33"/>
  <c r="J16" i="33"/>
  <c r="K16" i="33"/>
  <c r="B9" i="33"/>
  <c r="B10" i="33"/>
  <c r="B11" i="33"/>
  <c r="B12" i="33"/>
  <c r="B13" i="33"/>
  <c r="B14" i="33"/>
  <c r="B15" i="33"/>
  <c r="B16" i="33"/>
  <c r="B8" i="33"/>
  <c r="H81" i="33"/>
  <c r="J81" i="33"/>
  <c r="K81" i="33"/>
  <c r="B81" i="33"/>
  <c r="H48" i="33"/>
  <c r="G48" i="33"/>
  <c r="F48" i="33"/>
  <c r="C48" i="33"/>
  <c r="F43" i="33"/>
  <c r="K42" i="33"/>
  <c r="J42" i="33"/>
  <c r="G42" i="33"/>
  <c r="D42" i="33"/>
  <c r="C42" i="33"/>
  <c r="B42" i="33"/>
  <c r="K179" i="33"/>
  <c r="G177" i="33"/>
  <c r="C171" i="33"/>
  <c r="B180" i="33"/>
  <c r="C53" i="33"/>
  <c r="D87" i="33"/>
  <c r="E87" i="33"/>
  <c r="F119" i="33"/>
  <c r="G119" i="33"/>
  <c r="H123" i="33"/>
  <c r="I123" i="33"/>
  <c r="J53" i="33"/>
  <c r="K53" i="33"/>
  <c r="B53" i="33"/>
  <c r="C61" i="33"/>
  <c r="D61" i="33"/>
  <c r="E61" i="33"/>
  <c r="F61" i="33"/>
  <c r="G61" i="33"/>
  <c r="H61" i="33"/>
  <c r="I61" i="33"/>
  <c r="J61" i="33"/>
  <c r="K61" i="33"/>
  <c r="B61" i="33"/>
  <c r="G176" i="33"/>
  <c r="I49" i="33"/>
  <c r="I97" i="33" l="1"/>
  <c r="H97" i="33"/>
  <c r="G97" i="33"/>
  <c r="F97" i="33"/>
  <c r="J97" i="33"/>
  <c r="K48" i="33"/>
  <c r="E97" i="33"/>
  <c r="B97" i="33"/>
  <c r="D97" i="33"/>
  <c r="K97" i="33"/>
  <c r="C97" i="33"/>
  <c r="G81" i="33"/>
  <c r="F81" i="33"/>
  <c r="E81" i="33"/>
  <c r="D81" i="33"/>
  <c r="C81" i="33"/>
  <c r="H42" i="33"/>
  <c r="D48" i="33"/>
  <c r="I81" i="33"/>
  <c r="K76" i="33"/>
  <c r="C76" i="33"/>
  <c r="J76" i="33"/>
  <c r="D76" i="33"/>
  <c r="I76" i="33"/>
  <c r="H76" i="33"/>
  <c r="B76" i="33"/>
  <c r="G76" i="33"/>
  <c r="F76" i="33"/>
  <c r="E76" i="33"/>
  <c r="E42" i="33"/>
  <c r="I48" i="33"/>
  <c r="F42" i="33"/>
  <c r="B48" i="33"/>
  <c r="J48" i="33"/>
  <c r="K82" i="33"/>
  <c r="I42" i="33"/>
  <c r="E48" i="33"/>
  <c r="B26" i="33"/>
  <c r="J26" i="33"/>
  <c r="C26" i="33"/>
  <c r="K26" i="33"/>
  <c r="D26" i="33"/>
  <c r="E26" i="33"/>
  <c r="F26" i="33"/>
  <c r="G26" i="33"/>
  <c r="H26" i="33"/>
  <c r="I26" i="33"/>
  <c r="D177" i="33"/>
  <c r="F181" i="33"/>
  <c r="G178" i="33"/>
  <c r="H43" i="33"/>
  <c r="B49" i="33"/>
  <c r="G175" i="33"/>
  <c r="H82" i="33"/>
  <c r="C180" i="33"/>
  <c r="D179" i="33"/>
  <c r="I181" i="33"/>
  <c r="F176" i="33"/>
  <c r="I173" i="33"/>
  <c r="K171" i="33"/>
  <c r="F177" i="33"/>
  <c r="D43" i="33"/>
  <c r="B82" i="33"/>
  <c r="E82" i="33"/>
  <c r="F82" i="33"/>
  <c r="G180" i="33"/>
  <c r="H179" i="33"/>
  <c r="K176" i="33"/>
  <c r="C176" i="33"/>
  <c r="D175" i="33"/>
  <c r="G172" i="33"/>
  <c r="B173" i="33"/>
  <c r="I177" i="33"/>
  <c r="J176" i="33"/>
  <c r="C179" i="33"/>
  <c r="J82" i="33"/>
  <c r="K180" i="33"/>
  <c r="K43" i="33"/>
  <c r="I43" i="33"/>
  <c r="B175" i="33"/>
  <c r="C172" i="33"/>
  <c r="F180" i="33"/>
  <c r="G179" i="33"/>
  <c r="K175" i="33"/>
  <c r="C175" i="33"/>
  <c r="F172" i="33"/>
  <c r="G171" i="33"/>
  <c r="H171" i="33"/>
  <c r="D82" i="33"/>
  <c r="B172" i="33"/>
  <c r="K174" i="33"/>
  <c r="D173" i="33"/>
  <c r="F171" i="33"/>
  <c r="K49" i="33"/>
  <c r="K172" i="33"/>
  <c r="F179" i="33"/>
  <c r="C173" i="33"/>
  <c r="J180" i="33"/>
  <c r="D49" i="33"/>
  <c r="C174" i="33"/>
  <c r="D178" i="33"/>
  <c r="F49" i="33"/>
  <c r="G174" i="33"/>
  <c r="F39" i="33"/>
  <c r="J172" i="33"/>
  <c r="C82" i="33"/>
  <c r="J43" i="33"/>
  <c r="E89" i="33"/>
  <c r="G89" i="33"/>
  <c r="B121" i="33"/>
  <c r="K181" i="33"/>
  <c r="C181" i="33"/>
  <c r="D180" i="33"/>
  <c r="F178" i="33"/>
  <c r="G121" i="33"/>
  <c r="H176" i="33"/>
  <c r="I175" i="33"/>
  <c r="J174" i="33"/>
  <c r="K173" i="33"/>
  <c r="D172" i="33"/>
  <c r="B174" i="33"/>
  <c r="J49" i="33"/>
  <c r="D171" i="33"/>
  <c r="B43" i="33"/>
  <c r="J177" i="33"/>
  <c r="I82" i="33"/>
  <c r="J175" i="33"/>
  <c r="D181" i="33"/>
  <c r="E173" i="33"/>
  <c r="B178" i="33"/>
  <c r="J181" i="33"/>
  <c r="G82" i="33"/>
  <c r="B89" i="33"/>
  <c r="I176" i="33"/>
  <c r="B176" i="33"/>
  <c r="I180" i="33"/>
  <c r="J179" i="33"/>
  <c r="K178" i="33"/>
  <c r="C178" i="33"/>
  <c r="F175" i="33"/>
  <c r="I172" i="33"/>
  <c r="J171" i="33"/>
  <c r="F17" i="33"/>
  <c r="J173" i="33"/>
  <c r="B177" i="33"/>
  <c r="I178" i="33"/>
  <c r="F173" i="33"/>
  <c r="F78" i="33"/>
  <c r="D45" i="33"/>
  <c r="B57" i="33"/>
  <c r="J57" i="33"/>
  <c r="H65" i="33"/>
  <c r="D91" i="33"/>
  <c r="B123" i="33"/>
  <c r="J123" i="33"/>
  <c r="H119" i="33"/>
  <c r="F87" i="33"/>
  <c r="D53" i="33"/>
  <c r="F55" i="33"/>
  <c r="E17" i="33"/>
  <c r="G39" i="33"/>
  <c r="E45" i="33"/>
  <c r="C57" i="33"/>
  <c r="K57" i="33"/>
  <c r="I65" i="33"/>
  <c r="G78" i="33"/>
  <c r="E91" i="33"/>
  <c r="C123" i="33"/>
  <c r="K123" i="33"/>
  <c r="I119" i="33"/>
  <c r="G87" i="33"/>
  <c r="E53" i="33"/>
  <c r="C43" i="33"/>
  <c r="B171" i="33"/>
  <c r="H174" i="33"/>
  <c r="H175" i="33"/>
  <c r="H177" i="33"/>
  <c r="H178" i="33"/>
  <c r="B181" i="33"/>
  <c r="I174" i="33"/>
  <c r="E55" i="33"/>
  <c r="B17" i="33"/>
  <c r="D17" i="33"/>
  <c r="H39" i="33"/>
  <c r="F45" i="33"/>
  <c r="D57" i="33"/>
  <c r="B65" i="33"/>
  <c r="J65" i="33"/>
  <c r="H78" i="33"/>
  <c r="F91" i="33"/>
  <c r="D123" i="33"/>
  <c r="B119" i="33"/>
  <c r="J119" i="33"/>
  <c r="H87" i="33"/>
  <c r="F53" i="33"/>
  <c r="H181" i="33"/>
  <c r="H173" i="33"/>
  <c r="K17" i="33"/>
  <c r="C17" i="33"/>
  <c r="I39" i="33"/>
  <c r="G45" i="33"/>
  <c r="E57" i="33"/>
  <c r="C65" i="33"/>
  <c r="K65" i="33"/>
  <c r="I78" i="33"/>
  <c r="G91" i="33"/>
  <c r="E123" i="33"/>
  <c r="C119" i="33"/>
  <c r="K119" i="33"/>
  <c r="I87" i="33"/>
  <c r="G53" i="33"/>
  <c r="B179" i="33"/>
  <c r="G49" i="33"/>
  <c r="G181" i="33"/>
  <c r="H180" i="33"/>
  <c r="I179" i="33"/>
  <c r="J178" i="33"/>
  <c r="K177" i="33"/>
  <c r="C177" i="33"/>
  <c r="D176" i="33"/>
  <c r="E121" i="33"/>
  <c r="F121" i="33"/>
  <c r="G173" i="33"/>
  <c r="H172" i="33"/>
  <c r="I171" i="33"/>
  <c r="J17" i="33"/>
  <c r="B39" i="33"/>
  <c r="J39" i="33"/>
  <c r="H45" i="33"/>
  <c r="F57" i="33"/>
  <c r="D65" i="33"/>
  <c r="B78" i="33"/>
  <c r="J78" i="33"/>
  <c r="H91" i="33"/>
  <c r="F123" i="33"/>
  <c r="D119" i="33"/>
  <c r="B87" i="33"/>
  <c r="J87" i="33"/>
  <c r="H53" i="33"/>
  <c r="H49" i="33"/>
  <c r="I17" i="33"/>
  <c r="C39" i="33"/>
  <c r="K39" i="33"/>
  <c r="I45" i="33"/>
  <c r="G57" i="33"/>
  <c r="E65" i="33"/>
  <c r="C78" i="33"/>
  <c r="K78" i="33"/>
  <c r="I91" i="33"/>
  <c r="G123" i="33"/>
  <c r="E119" i="33"/>
  <c r="C87" i="33"/>
  <c r="K87" i="33"/>
  <c r="I53" i="33"/>
  <c r="H89" i="33"/>
  <c r="H17" i="33"/>
  <c r="D39" i="33"/>
  <c r="B45" i="33"/>
  <c r="J45" i="33"/>
  <c r="H57" i="33"/>
  <c r="F65" i="33"/>
  <c r="D78" i="33"/>
  <c r="B91" i="33"/>
  <c r="J91" i="33"/>
  <c r="F89" i="33"/>
  <c r="G17" i="33"/>
  <c r="E39" i="33"/>
  <c r="C45" i="33"/>
  <c r="K45" i="33"/>
  <c r="I57" i="33"/>
  <c r="G65" i="33"/>
  <c r="E78" i="33"/>
  <c r="C91" i="33"/>
  <c r="K91" i="33"/>
  <c r="I121" i="33"/>
  <c r="H121" i="33"/>
  <c r="J121" i="33"/>
  <c r="C121" i="33"/>
  <c r="K121" i="33"/>
  <c r="D121" i="33"/>
  <c r="F174" i="33"/>
  <c r="D89" i="33"/>
  <c r="K89" i="33"/>
  <c r="C89" i="33"/>
  <c r="I89" i="33"/>
  <c r="J89" i="33"/>
  <c r="C55" i="33"/>
  <c r="E43" i="33"/>
  <c r="G43" i="33"/>
  <c r="E177" i="33"/>
  <c r="E174" i="33"/>
  <c r="E178" i="33"/>
  <c r="E49" i="33"/>
  <c r="E171" i="33"/>
  <c r="E175" i="33"/>
  <c r="E179" i="33"/>
  <c r="E172" i="33"/>
  <c r="E176" i="33"/>
  <c r="E180" i="33"/>
  <c r="E181" i="33"/>
  <c r="K55" i="33"/>
  <c r="F62" i="33"/>
  <c r="I55" i="33"/>
  <c r="I62" i="33"/>
  <c r="C62" i="33"/>
  <c r="K62" i="33"/>
  <c r="J62" i="33"/>
  <c r="G62" i="33"/>
  <c r="D62" i="33"/>
  <c r="E62" i="33"/>
  <c r="J55" i="33"/>
  <c r="H62" i="33"/>
  <c r="B62" i="33"/>
  <c r="G55" i="33"/>
  <c r="B55" i="33"/>
  <c r="D55" i="33"/>
  <c r="H55" i="33"/>
  <c r="J182" i="33" l="1"/>
  <c r="G182" i="33"/>
  <c r="C182" i="33"/>
  <c r="F182" i="33"/>
  <c r="K182" i="33"/>
  <c r="H182" i="33"/>
  <c r="I182" i="33"/>
  <c r="B182" i="33"/>
  <c r="D182" i="33"/>
  <c r="E182" i="33"/>
  <c r="P30" i="12" l="1"/>
  <c r="Q26" i="12" l="1"/>
  <c r="R26" i="12"/>
  <c r="S26" i="12"/>
  <c r="T26" i="12"/>
  <c r="U26" i="12"/>
  <c r="V26" i="12"/>
  <c r="W26" i="12"/>
  <c r="X26" i="12"/>
  <c r="Y26" i="12"/>
  <c r="P26" i="12"/>
  <c r="Y27" i="12"/>
  <c r="X27" i="12"/>
  <c r="W27" i="12"/>
  <c r="V27" i="12"/>
  <c r="U27" i="12"/>
  <c r="T27" i="12"/>
  <c r="S27" i="12"/>
  <c r="R27" i="12"/>
  <c r="Q27" i="12"/>
  <c r="P27" i="12"/>
  <c r="O27" i="12"/>
  <c r="O26" i="12"/>
  <c r="Y45" i="12"/>
  <c r="T45" i="12" l="1"/>
  <c r="T46" i="12"/>
  <c r="D4" i="12"/>
  <c r="E4" i="12"/>
  <c r="F4" i="12"/>
  <c r="G4" i="12"/>
  <c r="H4" i="12"/>
  <c r="I4" i="12"/>
  <c r="J4" i="12"/>
  <c r="K4" i="12"/>
  <c r="L4" i="12"/>
  <c r="C4" i="12"/>
  <c r="Y48" i="12" l="1"/>
  <c r="X48" i="12"/>
  <c r="W48" i="12"/>
  <c r="V48" i="12"/>
  <c r="U48" i="12"/>
  <c r="T48" i="12"/>
  <c r="S48" i="12"/>
  <c r="R48" i="12"/>
  <c r="Q48" i="12"/>
  <c r="P48" i="12"/>
  <c r="Y47" i="12"/>
  <c r="X47" i="12"/>
  <c r="W47" i="12"/>
  <c r="V47" i="12"/>
  <c r="U47" i="12"/>
  <c r="T47" i="12"/>
  <c r="S47" i="12"/>
  <c r="R47" i="12"/>
  <c r="Q47" i="12"/>
  <c r="P47" i="12"/>
  <c r="Y46" i="12"/>
  <c r="X46" i="12"/>
  <c r="W46" i="12"/>
  <c r="V46" i="12"/>
  <c r="U46" i="12"/>
  <c r="S46" i="12"/>
  <c r="R46" i="12"/>
  <c r="Q46" i="12"/>
  <c r="P46" i="12"/>
  <c r="X45" i="12"/>
  <c r="W45" i="12"/>
  <c r="V45" i="12"/>
  <c r="U45" i="12"/>
  <c r="S45" i="12"/>
  <c r="R45" i="12"/>
  <c r="Q45" i="12"/>
  <c r="P45" i="12"/>
  <c r="Y44" i="12"/>
  <c r="X44" i="12"/>
  <c r="W44" i="12"/>
  <c r="V44" i="12"/>
  <c r="U44" i="12"/>
  <c r="T44" i="12"/>
  <c r="S44" i="12"/>
  <c r="R44" i="12"/>
  <c r="Q44" i="12"/>
  <c r="P44" i="12"/>
  <c r="Y31" i="12"/>
  <c r="X31" i="12"/>
  <c r="W31" i="12"/>
  <c r="V31" i="12"/>
  <c r="U31" i="12"/>
  <c r="T31" i="12"/>
  <c r="S31" i="12"/>
  <c r="R31" i="12"/>
  <c r="Q31" i="12"/>
  <c r="P31" i="12"/>
  <c r="O31" i="12"/>
  <c r="Y30" i="12"/>
  <c r="X30" i="12"/>
  <c r="W30" i="12"/>
  <c r="V30" i="12"/>
  <c r="U30" i="12"/>
  <c r="T30" i="12"/>
  <c r="S30" i="12"/>
  <c r="R30" i="12"/>
  <c r="Q30" i="12"/>
  <c r="O30" i="12"/>
  <c r="Y18" i="12"/>
  <c r="Y49" i="12" s="1"/>
  <c r="X18" i="12"/>
  <c r="X49" i="12" s="1"/>
  <c r="W18" i="12"/>
  <c r="W49" i="12" s="1"/>
  <c r="V18" i="12"/>
  <c r="V49" i="12" s="1"/>
  <c r="U18" i="12"/>
  <c r="T18" i="12"/>
  <c r="T49" i="12" s="1"/>
  <c r="S18" i="12"/>
  <c r="S49" i="12" s="1"/>
  <c r="R18" i="12"/>
  <c r="R49" i="12" s="1"/>
  <c r="Q18" i="12"/>
  <c r="Q49" i="12" s="1"/>
  <c r="P18" i="12"/>
  <c r="P49" i="12" s="1"/>
  <c r="O18" i="12"/>
  <c r="Y17" i="12"/>
  <c r="X17" i="12"/>
  <c r="W17" i="12"/>
  <c r="V17" i="12"/>
  <c r="U17" i="12"/>
  <c r="T17" i="12"/>
  <c r="S17" i="12"/>
  <c r="R17" i="12"/>
  <c r="Q17" i="12"/>
  <c r="P17" i="12"/>
  <c r="O17" i="12"/>
  <c r="U49" i="12"/>
  <c r="AC105" i="9" l="1"/>
  <c r="AB105" i="9"/>
  <c r="AA105" i="9"/>
  <c r="Z105" i="9"/>
  <c r="Y105" i="9"/>
  <c r="X105" i="9"/>
  <c r="W105" i="9"/>
  <c r="V105" i="9"/>
  <c r="U105" i="9"/>
  <c r="T105" i="9"/>
  <c r="M105" i="9"/>
  <c r="L105" i="9"/>
  <c r="K105" i="9"/>
  <c r="J105" i="9"/>
  <c r="I105" i="9"/>
  <c r="H105" i="9"/>
  <c r="G105" i="9"/>
  <c r="F105" i="9"/>
  <c r="E105" i="9"/>
  <c r="D105" i="9"/>
  <c r="C105" i="9"/>
  <c r="AC32" i="9"/>
  <c r="AB32" i="9"/>
  <c r="AA32" i="9"/>
  <c r="Z32" i="9"/>
  <c r="Y32" i="9"/>
  <c r="X32" i="9"/>
  <c r="W32" i="9"/>
  <c r="V32" i="9"/>
  <c r="U32" i="9"/>
  <c r="T32" i="9"/>
  <c r="M32" i="9"/>
  <c r="L32" i="9"/>
  <c r="K32" i="9"/>
  <c r="J32" i="9"/>
  <c r="I32" i="9"/>
  <c r="H32" i="9"/>
  <c r="G32" i="9"/>
  <c r="F32" i="9"/>
  <c r="E32" i="9"/>
  <c r="D32" i="9"/>
  <c r="C32" i="9"/>
  <c r="AC21" i="9"/>
  <c r="AB21" i="9"/>
  <c r="AA21" i="9"/>
  <c r="Z21" i="9"/>
  <c r="Y21" i="9"/>
  <c r="X21" i="9"/>
  <c r="W21" i="9"/>
  <c r="V21" i="9"/>
  <c r="U21" i="9"/>
  <c r="T21" i="9"/>
  <c r="M21" i="9"/>
  <c r="L21" i="9"/>
  <c r="K21" i="9"/>
  <c r="J21" i="9"/>
  <c r="I21" i="9"/>
  <c r="H21" i="9"/>
  <c r="G21" i="9"/>
  <c r="F21" i="9"/>
  <c r="E21" i="9"/>
  <c r="D21" i="9"/>
  <c r="C21" i="9"/>
  <c r="AC27" i="9"/>
  <c r="AB27" i="9"/>
  <c r="AA27" i="9"/>
  <c r="Z27" i="9"/>
  <c r="Y27" i="9"/>
  <c r="X27" i="9"/>
  <c r="W27" i="9"/>
  <c r="V27" i="9"/>
  <c r="U27" i="9"/>
  <c r="T27" i="9"/>
  <c r="AC26" i="9"/>
  <c r="AB26" i="9"/>
  <c r="AA26" i="9"/>
  <c r="Z26" i="9"/>
  <c r="Y26" i="9"/>
  <c r="X26" i="9"/>
  <c r="W26" i="9"/>
  <c r="V26" i="9"/>
  <c r="U26" i="9"/>
  <c r="T26" i="9"/>
  <c r="AC25" i="9"/>
  <c r="AB25" i="9"/>
  <c r="AA25" i="9"/>
  <c r="Z25" i="9"/>
  <c r="Y25" i="9"/>
  <c r="X25" i="9"/>
  <c r="W25" i="9"/>
  <c r="V25" i="9"/>
  <c r="U25" i="9"/>
  <c r="T25" i="9"/>
  <c r="AC24" i="9"/>
  <c r="AB24" i="9"/>
  <c r="AA24" i="9"/>
  <c r="Z24" i="9"/>
  <c r="Y24" i="9"/>
  <c r="X24" i="9"/>
  <c r="W24" i="9"/>
  <c r="V24" i="9"/>
  <c r="U24" i="9"/>
  <c r="T24" i="9"/>
  <c r="AC23" i="9"/>
  <c r="AB23" i="9"/>
  <c r="AA23" i="9"/>
  <c r="Z23" i="9"/>
  <c r="Y23" i="9"/>
  <c r="X23" i="9"/>
  <c r="W23" i="9"/>
  <c r="V23" i="9"/>
  <c r="U23" i="9"/>
  <c r="T23" i="9"/>
  <c r="AC5" i="9"/>
  <c r="AB5" i="9"/>
  <c r="AA5" i="9"/>
  <c r="Z5" i="9"/>
  <c r="Y5" i="9"/>
  <c r="X5" i="9"/>
  <c r="W5" i="9"/>
  <c r="V5" i="9"/>
  <c r="U5" i="9"/>
  <c r="T5" i="9"/>
  <c r="V28" i="9" l="1"/>
  <c r="Z28" i="9"/>
  <c r="T28" i="9"/>
  <c r="X28" i="9"/>
  <c r="AB28" i="9"/>
  <c r="U28" i="9"/>
  <c r="Y28" i="9"/>
  <c r="AC28" i="9"/>
  <c r="W28" i="9"/>
  <c r="AA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Yows, Kristina</author>
  </authors>
  <commentList>
    <comment ref="U9" authorId="0" shapeId="0" xr:uid="{00000000-0006-0000-0B00-000001000000}">
      <text>
        <r>
          <rPr>
            <sz val="9"/>
            <color indexed="81"/>
            <rFont val="Calibri Light"/>
            <family val="2"/>
          </rPr>
          <t>483 everywhere else</t>
        </r>
      </text>
    </comment>
    <comment ref="V44" authorId="0" shapeId="0" xr:uid="{00000000-0006-0000-0B00-000002000000}">
      <text>
        <r>
          <rPr>
            <sz val="9"/>
            <color indexed="81"/>
            <rFont val="Calibri Light"/>
            <family val="2"/>
          </rPr>
          <t>12 first year residents counted as nonresident (can't identify; counted as resident in Fall Enrollment).</t>
        </r>
      </text>
    </comment>
    <comment ref="Y45" authorId="0" shapeId="0" xr:uid="{00000000-0006-0000-0B00-000003000000}">
      <text>
        <r>
          <rPr>
            <sz val="9"/>
            <color indexed="81"/>
            <rFont val="Calibri Light"/>
            <family val="2"/>
          </rPr>
          <t xml:space="preserve">Detail table counts one more adjoining state student than summary table, raw count matches detail
</t>
        </r>
      </text>
    </comment>
    <comment ref="T46" authorId="0" shapeId="0" xr:uid="{00000000-0006-0000-0B00-000004000000}">
      <text>
        <r>
          <rPr>
            <sz val="9"/>
            <color indexed="81"/>
            <rFont val="Calibri Light"/>
            <family val="2"/>
          </rPr>
          <t>Summary table counts one fewer "other state" student and one additional international student as compared to detail table.  In detail, one student not coded as international but with country code CA (Canada) instead of state code counted as international (here, counted as "other state").  One student with no state code counted as IL in detail, here as "other state."  See detail.</t>
        </r>
      </text>
    </comment>
    <comment ref="Y46" authorId="0" shapeId="0" xr:uid="{00000000-0006-0000-0B00-000005000000}">
      <text>
        <r>
          <rPr>
            <sz val="9"/>
            <color indexed="81"/>
            <rFont val="Calibri Light"/>
            <family val="2"/>
          </rPr>
          <t xml:space="preserve">Detail table counts two fewer "other state" students than summary table (+1 adjoining, +1 international); raw data matches summary except +1 adjoining, -1 other (null state/country code)
</t>
        </r>
      </text>
    </comment>
    <comment ref="T48" authorId="0" shapeId="0" xr:uid="{00000000-0006-0000-0B00-000006000000}">
      <text>
        <r>
          <rPr>
            <sz val="9"/>
            <color indexed="81"/>
            <rFont val="Calibri Light"/>
            <family val="2"/>
          </rPr>
          <t>Summary table counts one more international student than reported by ethnicity (389 vs 388); detail table matches 388</t>
        </r>
      </text>
    </comment>
    <comment ref="V48" authorId="0" shapeId="0" xr:uid="{00000000-0006-0000-0B00-000007000000}">
      <text>
        <r>
          <rPr>
            <sz val="9"/>
            <color indexed="81"/>
            <rFont val="Calibri Light"/>
            <family val="2"/>
          </rPr>
          <t xml:space="preserve">Summary table counts one more international than detail table (399 vs 398); raw count matches summary
</t>
        </r>
      </text>
    </comment>
    <comment ref="W48" authorId="0" shapeId="0" xr:uid="{00000000-0006-0000-0B00-000008000000}">
      <text>
        <r>
          <rPr>
            <sz val="9"/>
            <color indexed="81"/>
            <rFont val="Calibri Light"/>
            <family val="2"/>
          </rPr>
          <t xml:space="preserve">Summary table counts 6 more international students than reported by ethnicity? (detail table counts 5 more)
</t>
        </r>
      </text>
    </comment>
  </commentList>
</comments>
</file>

<file path=xl/sharedStrings.xml><?xml version="1.0" encoding="utf-8"?>
<sst xmlns="http://schemas.openxmlformats.org/spreadsheetml/2006/main" count="304" uniqueCount="189">
  <si>
    <t>Other</t>
  </si>
  <si>
    <t>Total</t>
  </si>
  <si>
    <t>Domestic</t>
  </si>
  <si>
    <t>Native Hawaiian or Other Pacific Islander</t>
  </si>
  <si>
    <t>White</t>
  </si>
  <si>
    <t>International</t>
  </si>
  <si>
    <t>Men</t>
  </si>
  <si>
    <t>Women</t>
  </si>
  <si>
    <t>Percent Women</t>
  </si>
  <si>
    <t>Non-Resident</t>
  </si>
  <si>
    <t>Iowa Resident</t>
  </si>
  <si>
    <t>Percent Resident</t>
  </si>
  <si>
    <t>Fall Semester Headcount - New First-Year Students</t>
  </si>
  <si>
    <t>Liberal Arts &amp; Sciences</t>
  </si>
  <si>
    <t>Tippie College of Business</t>
  </si>
  <si>
    <t>Engineering</t>
  </si>
  <si>
    <t>Nursing</t>
  </si>
  <si>
    <t>By Residency</t>
  </si>
  <si>
    <t>Iowa</t>
  </si>
  <si>
    <t>Adjoining</t>
  </si>
  <si>
    <t>Territories</t>
  </si>
  <si>
    <t>Foreign</t>
  </si>
  <si>
    <t>China</t>
  </si>
  <si>
    <t>Congo</t>
  </si>
  <si>
    <t>Hong Kong</t>
  </si>
  <si>
    <t>India</t>
  </si>
  <si>
    <t>Iran</t>
  </si>
  <si>
    <t>Malaysia</t>
  </si>
  <si>
    <t>Peru</t>
  </si>
  <si>
    <t>Saudi Arabia</t>
  </si>
  <si>
    <t>South Korea</t>
  </si>
  <si>
    <t>Sweden</t>
  </si>
  <si>
    <t>Taiwan</t>
  </si>
  <si>
    <t>United Kingdom</t>
  </si>
  <si>
    <t>Canada</t>
  </si>
  <si>
    <t>Ethnic international</t>
  </si>
  <si>
    <t>Bangladesh</t>
  </si>
  <si>
    <t>Brazil</t>
  </si>
  <si>
    <t>Cyprus</t>
  </si>
  <si>
    <t>France</t>
  </si>
  <si>
    <t>Georgia</t>
  </si>
  <si>
    <t>Germany</t>
  </si>
  <si>
    <t>Hungary</t>
  </si>
  <si>
    <t>Italy</t>
  </si>
  <si>
    <t>Japan</t>
  </si>
  <si>
    <t>Mexico</t>
  </si>
  <si>
    <t>Libya</t>
  </si>
  <si>
    <t>Nigeria</t>
  </si>
  <si>
    <t>Pakistan</t>
  </si>
  <si>
    <t>Singapore</t>
  </si>
  <si>
    <t>Sudan</t>
  </si>
  <si>
    <t>Uganda</t>
  </si>
  <si>
    <t>United Arab Emirates</t>
  </si>
  <si>
    <t>Austria</t>
  </si>
  <si>
    <t>Bahrain</t>
  </si>
  <si>
    <t>Belgium</t>
  </si>
  <si>
    <t>Bolivia</t>
  </si>
  <si>
    <t>Egypt</t>
  </si>
  <si>
    <t>Indonesia</t>
  </si>
  <si>
    <t>Netherlands</t>
  </si>
  <si>
    <t>Norway</t>
  </si>
  <si>
    <t>Poland</t>
  </si>
  <si>
    <t>Spain</t>
  </si>
  <si>
    <t>Syria</t>
  </si>
  <si>
    <t>Vietnam</t>
  </si>
  <si>
    <t>Argentina</t>
  </si>
  <si>
    <t>Denmark</t>
  </si>
  <si>
    <t>Kuwait</t>
  </si>
  <si>
    <t>Serbia</t>
  </si>
  <si>
    <t>New Zealand</t>
  </si>
  <si>
    <t>Sri Lanka</t>
  </si>
  <si>
    <t>Australia</t>
  </si>
  <si>
    <t>Belize</t>
  </si>
  <si>
    <t>Burma</t>
  </si>
  <si>
    <t>Kenya</t>
  </si>
  <si>
    <t>Lebanon</t>
  </si>
  <si>
    <t>Nepal</t>
  </si>
  <si>
    <t>Paraguay</t>
  </si>
  <si>
    <t>Philippines</t>
  </si>
  <si>
    <t>South Africa</t>
  </si>
  <si>
    <t>Togo</t>
  </si>
  <si>
    <t>Venezuela</t>
  </si>
  <si>
    <t>Bahamas</t>
  </si>
  <si>
    <t>Trinidad &amp; Tobago</t>
  </si>
  <si>
    <t>Rwanda</t>
  </si>
  <si>
    <t>Thailand</t>
  </si>
  <si>
    <t>Latvia</t>
  </si>
  <si>
    <t>Barbados</t>
  </si>
  <si>
    <t>Costa Rica</t>
  </si>
  <si>
    <t>Croatia</t>
  </si>
  <si>
    <t>Iceland</t>
  </si>
  <si>
    <t>Macao</t>
  </si>
  <si>
    <t>Ghana</t>
  </si>
  <si>
    <t>Jamaica</t>
  </si>
  <si>
    <t>Ukraine</t>
  </si>
  <si>
    <t>(Puerto Rico)</t>
  </si>
  <si>
    <t>AUSTRIA</t>
  </si>
  <si>
    <t>Bahamas, The</t>
  </si>
  <si>
    <t>BAHRAIN</t>
  </si>
  <si>
    <t>BRAZIL</t>
  </si>
  <si>
    <t>China, Peoples Republic of</t>
  </si>
  <si>
    <t>CYPRUS</t>
  </si>
  <si>
    <t>DENMARK</t>
  </si>
  <si>
    <t>EGYPT</t>
  </si>
  <si>
    <t>GEORGIA</t>
  </si>
  <si>
    <t>HUNGARY</t>
  </si>
  <si>
    <t>LIBYA</t>
  </si>
  <si>
    <t>NORWAY</t>
  </si>
  <si>
    <t>SERBIA</t>
  </si>
  <si>
    <t>SOUTH KOREA</t>
  </si>
  <si>
    <t>SYRIA</t>
  </si>
  <si>
    <t>Trinidad and Tobago</t>
  </si>
  <si>
    <t>Vietnam, Rep. of</t>
  </si>
  <si>
    <t>Zaire</t>
  </si>
  <si>
    <t>FRANCE</t>
  </si>
  <si>
    <t>HONG KONG</t>
  </si>
  <si>
    <t>INDONESIA</t>
  </si>
  <si>
    <t>PAKISTAN</t>
  </si>
  <si>
    <t>SAUDI ARABIA</t>
  </si>
  <si>
    <t>SUDAN</t>
  </si>
  <si>
    <t xml:space="preserve">    For US: Profile has +`1 IL student and +1 Military, whouse has 2 blanks.</t>
  </si>
  <si>
    <t>In 20103 and 20133 includes some (1 and 6 respectively) who have non-US residency country and are not international by ethnic code.</t>
  </si>
  <si>
    <t xml:space="preserve">Foreign by residency = those with non-US residency country only. </t>
  </si>
  <si>
    <t>Does not include those who are international by ethnic code but have Iowa or "unknown" as residency state (relevant through 20123 only).</t>
  </si>
  <si>
    <t xml:space="preserve">Note: In 20103 summary chart has 389 foreign 4168 US; detail has 388 foreign, 4169 US. </t>
  </si>
  <si>
    <t>NOTE: 20123 listing by country in Profile is not totaled correctly, use sum of men + women to match</t>
  </si>
  <si>
    <t>In 20153 does NOT include 1 who has non-US residency country and is not international by ethnic code (in summary, is included in detail)</t>
  </si>
  <si>
    <t>(Virgin Islands)</t>
  </si>
  <si>
    <t>States Adjoining Iowa</t>
  </si>
  <si>
    <t>Other States</t>
  </si>
  <si>
    <t>U.S. Territories</t>
  </si>
  <si>
    <t>TOTAL</t>
  </si>
  <si>
    <t>Other States &amp; Territories</t>
  </si>
  <si>
    <t>20+</t>
  </si>
  <si>
    <t>1 to 11</t>
  </si>
  <si>
    <t>Percent Full-Time</t>
  </si>
  <si>
    <t>Part-Time</t>
  </si>
  <si>
    <t>Full-Time</t>
  </si>
  <si>
    <t>ALL STUDENTS</t>
  </si>
  <si>
    <t>x</t>
  </si>
  <si>
    <t>Fall Semester Student Headcount Enrollment by Geographic Origin - New First-Year Students</t>
  </si>
  <si>
    <t>As Reported in Profile</t>
  </si>
  <si>
    <t>Resident</t>
  </si>
  <si>
    <t>Nonresident</t>
  </si>
  <si>
    <t>Ethnic internat'l</t>
  </si>
  <si>
    <t>(Nonresident total)</t>
  </si>
  <si>
    <t>Diff from resident as reported</t>
  </si>
  <si>
    <t>Diff from ethnic as reported</t>
  </si>
  <si>
    <t>International by ethnic code, nonresident by residency status, but resident state = IA</t>
  </si>
  <si>
    <t>Source: MAUI/Registrar's data warehouse (see Note 1)</t>
  </si>
  <si>
    <t>New First-Year</t>
  </si>
  <si>
    <t xml:space="preserve">Query of raw data (as at left, with choice to match ethnic rather than resident) - difference from reported </t>
  </si>
  <si>
    <t xml:space="preserve">International by ethnic code, resident by residency code </t>
  </si>
  <si>
    <t xml:space="preserve">Resident by residency code, but residency state &lt;&gt; IA (and not international by ethnic code) </t>
  </si>
  <si>
    <t xml:space="preserve">Nonresident by residency code but resident state = IA (and not international by ethnic code) </t>
  </si>
  <si>
    <t>By State/Country of Residence (FROM DETAIL)</t>
  </si>
  <si>
    <t>By State/Country of Residence (SUMMARY)</t>
  </si>
  <si>
    <t>American Indian or Alaska Native</t>
  </si>
  <si>
    <t>Public Health</t>
  </si>
  <si>
    <t>Hispanic/Latino</t>
  </si>
  <si>
    <t xml:space="preserve">Asian </t>
  </si>
  <si>
    <t>Black or African American</t>
  </si>
  <si>
    <t>Not Specified/Unknown</t>
  </si>
  <si>
    <t>continued</t>
  </si>
  <si>
    <t>Geographic Origin</t>
  </si>
  <si>
    <t>Other Countries</t>
  </si>
  <si>
    <r>
      <t xml:space="preserve">Fall Semester Headcount - New First-Year Students, </t>
    </r>
    <r>
      <rPr>
        <b/>
        <i/>
        <sz val="11"/>
        <rFont val="Arial"/>
        <family val="2"/>
        <scheme val="minor"/>
      </rPr>
      <t>continued</t>
    </r>
  </si>
  <si>
    <t>Education</t>
  </si>
  <si>
    <t>First-Generation</t>
  </si>
  <si>
    <t>Not First-Generation</t>
  </si>
  <si>
    <t>Percent First-Generation</t>
  </si>
  <si>
    <t>Note: First-generation students are those who report not having a parent or legal guardian who completed a four-year degree.</t>
  </si>
  <si>
    <t>University College</t>
  </si>
  <si>
    <t>Carver College of Medicine</t>
  </si>
  <si>
    <t xml:space="preserve">Two or More Races </t>
  </si>
  <si>
    <t>Percent Men</t>
  </si>
  <si>
    <t xml:space="preserve"> </t>
  </si>
  <si>
    <t>Fall 2016</t>
  </si>
  <si>
    <t>Fall 2025</t>
  </si>
  <si>
    <t>College of Primary Program of Study</t>
  </si>
  <si>
    <t>Program College</t>
  </si>
  <si>
    <t>Full- or Part-Time</t>
  </si>
  <si>
    <t>Residency</t>
  </si>
  <si>
    <t>Sex</t>
  </si>
  <si>
    <t>Racial/Ethnic Category</t>
  </si>
  <si>
    <t>First-Generation Status</t>
  </si>
  <si>
    <t>Enrolled Credit Hours</t>
  </si>
  <si>
    <t>By Enrolled Hours</t>
  </si>
  <si>
    <t>"Not First-Generation" includes international students, who are not asked to report first-generation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</si>
</sst>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9" x14ac:knownFonts="1">
    <font>
      <sz val="11"/>
      <color theme="1"/>
      <name val="Arial"/>
      <family val="2"/>
      <scheme val="minor"/>
    </font>
    <font>
      <sz val="10"/>
      <color theme="1"/>
      <name val="Arial"/>
      <family val="2"/>
      <scheme val="minor"/>
    </font>
    <font>
      <sz val="11"/>
      <color theme="1"/>
      <name val="Arial"/>
      <family val="2"/>
      <scheme val="minor"/>
    </font>
    <font>
      <b/>
      <sz val="11"/>
      <name val="Arial"/>
      <family val="2"/>
      <scheme val="minor"/>
    </font>
    <font>
      <sz val="10"/>
      <name val="Arial"/>
      <family val="2"/>
      <scheme val="minor"/>
    </font>
    <font>
      <b/>
      <sz val="8"/>
      <name val="Arial"/>
      <family val="2"/>
      <scheme val="minor"/>
    </font>
    <font>
      <sz val="8"/>
      <name val="Arial"/>
      <family val="2"/>
      <scheme val="minor"/>
    </font>
    <font>
      <i/>
      <sz val="8"/>
      <name val="Arial"/>
      <family val="2"/>
      <scheme val="minor"/>
    </font>
    <font>
      <sz val="8"/>
      <name val="Arial"/>
      <family val="1"/>
      <scheme val="minor"/>
    </font>
    <font>
      <sz val="8"/>
      <name val="Arial"/>
      <family val="2"/>
    </font>
    <font>
      <i/>
      <sz val="8"/>
      <name val="Arial"/>
      <family val="2"/>
    </font>
    <font>
      <b/>
      <sz val="10"/>
      <color theme="1"/>
      <name val="Arial"/>
      <family val="2"/>
      <scheme val="minor"/>
    </font>
    <font>
      <sz val="9"/>
      <color indexed="81"/>
      <name val="Calibri Light"/>
      <family val="2"/>
    </font>
    <font>
      <sz val="8"/>
      <color theme="1"/>
      <name val="Arial"/>
      <family val="2"/>
      <scheme val="minor"/>
    </font>
    <font>
      <i/>
      <sz val="8"/>
      <color theme="1"/>
      <name val="Arial"/>
      <family val="2"/>
      <scheme val="minor"/>
    </font>
    <font>
      <b/>
      <sz val="8"/>
      <color theme="1"/>
      <name val="Arial"/>
      <family val="2"/>
      <scheme val="minor"/>
    </font>
    <font>
      <b/>
      <sz val="8"/>
      <color rgb="FFFF0000"/>
      <name val="Arial"/>
      <family val="2"/>
      <scheme val="minor"/>
    </font>
    <font>
      <b/>
      <sz val="11"/>
      <name val="Arial"/>
      <family val="2"/>
    </font>
    <font>
      <sz val="11"/>
      <name val="Arial"/>
      <family val="2"/>
    </font>
    <font>
      <b/>
      <sz val="8"/>
      <name val="Arial"/>
      <family val="2"/>
    </font>
    <font>
      <b/>
      <sz val="8"/>
      <name val="Arial"/>
      <family val="1"/>
      <scheme val="minor"/>
    </font>
    <font>
      <sz val="9"/>
      <color rgb="FF000000"/>
      <name val="Calibri"/>
      <family val="2"/>
    </font>
    <font>
      <i/>
      <sz val="10"/>
      <color theme="1"/>
      <name val="Arial"/>
      <family val="2"/>
      <scheme val="minor"/>
    </font>
    <font>
      <b/>
      <sz val="8"/>
      <color theme="1" tint="0.34998626667073579"/>
      <name val="Arial"/>
      <family val="2"/>
      <scheme val="minor"/>
    </font>
    <font>
      <sz val="8"/>
      <color theme="1" tint="0.34998626667073579"/>
      <name val="Arial"/>
      <family val="2"/>
      <scheme val="minor"/>
    </font>
    <font>
      <i/>
      <sz val="8"/>
      <color theme="1" tint="0.34998626667073579"/>
      <name val="Arial"/>
      <family val="2"/>
      <scheme val="minor"/>
    </font>
    <font>
      <sz val="10"/>
      <color theme="1" tint="0.34998626667073579"/>
      <name val="Arial"/>
      <family val="2"/>
      <scheme val="minor"/>
    </font>
    <font>
      <b/>
      <i/>
      <sz val="11"/>
      <name val="Arial"/>
      <family val="2"/>
      <scheme val="minor"/>
    </font>
    <font>
      <sz val="9"/>
      <color theme="1"/>
      <name val="Arial"/>
      <family val="2"/>
      <scheme val="minor"/>
    </font>
  </fonts>
  <fills count="5">
    <fill>
      <patternFill patternType="none"/>
    </fill>
    <fill>
      <patternFill patternType="gray125"/>
    </fill>
    <fill>
      <patternFill patternType="lightHorizontal">
        <fgColor theme="0" tint="-0.34998626667073579"/>
        <bgColor indexed="65"/>
      </patternFill>
    </fill>
    <fill>
      <patternFill patternType="solid">
        <fgColor theme="8" tint="0.39994506668294322"/>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bottom style="thin">
        <color theme="0" tint="-0.34998626667073579"/>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96">
    <xf numFmtId="0" fontId="0" fillId="0" borderId="0" xfId="0"/>
    <xf numFmtId="0" fontId="1" fillId="0" borderId="0" xfId="0" applyFont="1"/>
    <xf numFmtId="0" fontId="3" fillId="0" borderId="0" xfId="0" applyFont="1" applyAlignment="1">
      <alignment horizontal="centerContinuous" wrapText="1"/>
    </xf>
    <xf numFmtId="0" fontId="4" fillId="0" borderId="0" xfId="0" applyFont="1" applyAlignment="1">
      <alignment horizontal="centerContinuous" wrapText="1"/>
    </xf>
    <xf numFmtId="0" fontId="4" fillId="0" borderId="0" xfId="0" applyFont="1"/>
    <xf numFmtId="0" fontId="6" fillId="0" borderId="1" xfId="0" applyFont="1" applyBorder="1"/>
    <xf numFmtId="0" fontId="5" fillId="0" borderId="1" xfId="0" applyFont="1" applyBorder="1" applyAlignment="1">
      <alignment horizontal="right"/>
    </xf>
    <xf numFmtId="0" fontId="6" fillId="0" borderId="0" xfId="0" applyFont="1"/>
    <xf numFmtId="0" fontId="6" fillId="0" borderId="0" xfId="0" applyFont="1" applyAlignment="1">
      <alignment horizontal="left"/>
    </xf>
    <xf numFmtId="3" fontId="6" fillId="0" borderId="0" xfId="0" applyNumberFormat="1" applyFont="1"/>
    <xf numFmtId="3" fontId="6" fillId="0" borderId="0" xfId="1" applyNumberFormat="1" applyFont="1" applyFill="1" applyBorder="1"/>
    <xf numFmtId="3" fontId="6" fillId="0" borderId="2" xfId="0" applyNumberFormat="1" applyFont="1" applyBorder="1"/>
    <xf numFmtId="3" fontId="5" fillId="0" borderId="0" xfId="1" applyNumberFormat="1" applyFont="1" applyFill="1" applyBorder="1"/>
    <xf numFmtId="3" fontId="6" fillId="0" borderId="2" xfId="1" applyNumberFormat="1" applyFont="1" applyFill="1" applyBorder="1"/>
    <xf numFmtId="0" fontId="5" fillId="0" borderId="0" xfId="0" applyFont="1"/>
    <xf numFmtId="3" fontId="5" fillId="0" borderId="0" xfId="0" applyNumberFormat="1" applyFont="1"/>
    <xf numFmtId="0" fontId="5" fillId="0" borderId="0" xfId="0" applyFont="1" applyAlignment="1">
      <alignment horizontal="right"/>
    </xf>
    <xf numFmtId="0" fontId="8" fillId="0" borderId="0" xfId="0" applyFont="1"/>
    <xf numFmtId="0" fontId="9" fillId="0" borderId="0" xfId="0" applyFont="1" applyAlignment="1">
      <alignment horizontal="left"/>
    </xf>
    <xf numFmtId="0" fontId="10" fillId="0" borderId="0" xfId="0" applyFont="1" applyAlignment="1">
      <alignment horizontal="left"/>
    </xf>
    <xf numFmtId="164" fontId="10" fillId="0" borderId="2" xfId="2" applyNumberFormat="1" applyFont="1" applyBorder="1" applyAlignment="1">
      <alignment horizontal="right"/>
    </xf>
    <xf numFmtId="0" fontId="11" fillId="0" borderId="0" xfId="0" applyFont="1"/>
    <xf numFmtId="3" fontId="6" fillId="0" borderId="0" xfId="1" applyNumberFormat="1" applyFont="1" applyFill="1" applyBorder="1" applyAlignment="1">
      <alignment horizontal="left"/>
    </xf>
    <xf numFmtId="164" fontId="10" fillId="0" borderId="0" xfId="2" applyNumberFormat="1" applyFont="1" applyBorder="1" applyAlignment="1">
      <alignment horizontal="right"/>
    </xf>
    <xf numFmtId="0" fontId="1" fillId="0" borderId="2" xfId="0" applyFont="1" applyBorder="1"/>
    <xf numFmtId="0" fontId="6" fillId="0" borderId="2" xfId="0" applyFont="1" applyBorder="1" applyAlignment="1">
      <alignment horizontal="left"/>
    </xf>
    <xf numFmtId="164" fontId="6" fillId="0" borderId="0" xfId="1" applyNumberFormat="1" applyFont="1" applyFill="1" applyBorder="1"/>
    <xf numFmtId="164" fontId="13" fillId="0" borderId="0" xfId="0" applyNumberFormat="1" applyFont="1"/>
    <xf numFmtId="0" fontId="5" fillId="0" borderId="0" xfId="0" applyFont="1" applyAlignment="1">
      <alignment horizontal="centerContinuous"/>
    </xf>
    <xf numFmtId="0" fontId="1" fillId="0" borderId="0" xfId="0" applyFont="1" applyAlignment="1">
      <alignment horizontal="centerContinuous"/>
    </xf>
    <xf numFmtId="0" fontId="13" fillId="0" borderId="0" xfId="0" applyFont="1"/>
    <xf numFmtId="0" fontId="15" fillId="0" borderId="0" xfId="0" applyFont="1"/>
    <xf numFmtId="0" fontId="16" fillId="0" borderId="0" xfId="0" applyFont="1"/>
    <xf numFmtId="0" fontId="17" fillId="0" borderId="0" xfId="0" applyFont="1" applyAlignment="1">
      <alignment horizontal="center" vertical="center" wrapText="1"/>
    </xf>
    <xf numFmtId="0" fontId="18" fillId="0" borderId="0" xfId="0" applyFont="1" applyAlignment="1">
      <alignment horizontal="center"/>
    </xf>
    <xf numFmtId="0" fontId="19" fillId="0" borderId="1" xfId="0" applyFont="1" applyBorder="1"/>
    <xf numFmtId="0" fontId="20" fillId="0" borderId="1" xfId="0" applyFont="1" applyBorder="1"/>
    <xf numFmtId="0" fontId="19" fillId="0" borderId="0" xfId="0" applyFont="1"/>
    <xf numFmtId="0" fontId="15" fillId="0" borderId="0" xfId="0" applyFont="1" applyAlignment="1">
      <alignment horizontal="left"/>
    </xf>
    <xf numFmtId="0" fontId="21" fillId="0" borderId="0" xfId="0" applyFont="1" applyAlignment="1">
      <alignment horizontal="center" vertical="center"/>
    </xf>
    <xf numFmtId="3" fontId="0" fillId="0" borderId="0" xfId="0" applyNumberFormat="1"/>
    <xf numFmtId="3" fontId="9" fillId="0" borderId="0" xfId="1" applyNumberFormat="1" applyFont="1" applyBorder="1" applyAlignment="1">
      <alignment horizontal="right"/>
    </xf>
    <xf numFmtId="0" fontId="15" fillId="0" borderId="0" xfId="0" applyFont="1" applyAlignment="1">
      <alignment horizontal="right"/>
    </xf>
    <xf numFmtId="3" fontId="13" fillId="0" borderId="0" xfId="0" applyNumberFormat="1" applyFont="1"/>
    <xf numFmtId="0" fontId="13" fillId="0" borderId="1" xfId="0" applyFont="1" applyBorder="1" applyAlignment="1">
      <alignment horizontal="right"/>
    </xf>
    <xf numFmtId="0" fontId="13" fillId="0" borderId="0" xfId="0" applyFont="1" applyAlignment="1">
      <alignment horizontal="right"/>
    </xf>
    <xf numFmtId="3" fontId="13" fillId="2" borderId="0" xfId="0" applyNumberFormat="1" applyFont="1" applyFill="1"/>
    <xf numFmtId="3" fontId="1" fillId="0" borderId="0" xfId="0" applyNumberFormat="1" applyFont="1"/>
    <xf numFmtId="0" fontId="14" fillId="0" borderId="0" xfId="0" applyFont="1"/>
    <xf numFmtId="0" fontId="22" fillId="0" borderId="0" xfId="0" applyFont="1"/>
    <xf numFmtId="0" fontId="9" fillId="0" borderId="0" xfId="0" applyFont="1"/>
    <xf numFmtId="3" fontId="19" fillId="0" borderId="0" xfId="1" applyNumberFormat="1" applyFont="1" applyBorder="1" applyAlignment="1">
      <alignment horizontal="right"/>
    </xf>
    <xf numFmtId="3" fontId="9" fillId="0" borderId="1" xfId="1" applyNumberFormat="1" applyFont="1" applyBorder="1" applyAlignment="1">
      <alignment horizontal="right"/>
    </xf>
    <xf numFmtId="3" fontId="4" fillId="0" borderId="0" xfId="0" applyNumberFormat="1" applyFont="1"/>
    <xf numFmtId="3" fontId="13" fillId="0" borderId="1" xfId="0" applyNumberFormat="1" applyFont="1" applyBorder="1"/>
    <xf numFmtId="0" fontId="14" fillId="0" borderId="3" xfId="0" applyFont="1" applyBorder="1" applyAlignment="1">
      <alignment horizontal="right"/>
    </xf>
    <xf numFmtId="3" fontId="15" fillId="0" borderId="0" xfId="0" applyNumberFormat="1" applyFont="1"/>
    <xf numFmtId="3" fontId="13" fillId="3" borderId="1" xfId="0" applyNumberFormat="1" applyFont="1" applyFill="1" applyBorder="1"/>
    <xf numFmtId="3" fontId="13" fillId="3" borderId="0" xfId="0" applyNumberFormat="1" applyFont="1" applyFill="1"/>
    <xf numFmtId="0" fontId="23" fillId="0" borderId="0" xfId="0" applyFont="1"/>
    <xf numFmtId="3" fontId="24" fillId="0" borderId="0" xfId="0" applyNumberFormat="1" applyFont="1"/>
    <xf numFmtId="0" fontId="24" fillId="0" borderId="1" xfId="0" applyFont="1" applyBorder="1" applyAlignment="1">
      <alignment horizontal="right"/>
    </xf>
    <xf numFmtId="3" fontId="24" fillId="3" borderId="1" xfId="0" applyNumberFormat="1" applyFont="1" applyFill="1" applyBorder="1"/>
    <xf numFmtId="0" fontId="24" fillId="0" borderId="0" xfId="0" applyFont="1" applyAlignment="1">
      <alignment horizontal="right"/>
    </xf>
    <xf numFmtId="3" fontId="24" fillId="0" borderId="1" xfId="0" applyNumberFormat="1" applyFont="1" applyBorder="1"/>
    <xf numFmtId="0" fontId="25" fillId="0" borderId="3" xfId="0" applyFont="1" applyBorder="1" applyAlignment="1">
      <alignment horizontal="right"/>
    </xf>
    <xf numFmtId="0" fontId="26" fillId="0" borderId="0" xfId="0" applyFont="1"/>
    <xf numFmtId="3" fontId="23" fillId="0" borderId="0" xfId="0" applyNumberFormat="1" applyFont="1"/>
    <xf numFmtId="0" fontId="9" fillId="0" borderId="2" xfId="0" applyFont="1" applyBorder="1" applyAlignment="1">
      <alignment horizontal="left"/>
    </xf>
    <xf numFmtId="0" fontId="13" fillId="0" borderId="1" xfId="0" applyFont="1" applyBorder="1"/>
    <xf numFmtId="3" fontId="10" fillId="0" borderId="0" xfId="2" applyNumberFormat="1" applyFont="1" applyBorder="1" applyAlignment="1">
      <alignment horizontal="right"/>
    </xf>
    <xf numFmtId="49" fontId="13" fillId="0" borderId="0" xfId="0" applyNumberFormat="1" applyFont="1" applyAlignment="1">
      <alignment horizontal="left" indent="4"/>
    </xf>
    <xf numFmtId="3" fontId="6" fillId="0" borderId="0" xfId="0" applyNumberFormat="1" applyFont="1" applyAlignment="1">
      <alignment horizontal="left" indent="1"/>
    </xf>
    <xf numFmtId="164" fontId="6" fillId="0" borderId="0" xfId="2" applyNumberFormat="1" applyFont="1" applyFill="1" applyBorder="1"/>
    <xf numFmtId="0" fontId="28" fillId="0" borderId="0" xfId="0" applyFont="1"/>
    <xf numFmtId="164" fontId="7" fillId="0" borderId="0" xfId="2" applyNumberFormat="1" applyFont="1" applyFill="1" applyBorder="1"/>
    <xf numFmtId="164" fontId="13" fillId="0" borderId="0" xfId="2" applyNumberFormat="1" applyFont="1"/>
    <xf numFmtId="0" fontId="6" fillId="0" borderId="1" xfId="0" applyFont="1" applyBorder="1" applyAlignment="1">
      <alignment horizontal="right"/>
    </xf>
    <xf numFmtId="0" fontId="6" fillId="0" borderId="0" xfId="0" applyFont="1" applyAlignment="1">
      <alignment horizontal="left" indent="1"/>
    </xf>
    <xf numFmtId="0" fontId="9" fillId="0" borderId="0" xfId="0" applyFont="1" applyAlignment="1">
      <alignment horizontal="left" indent="1"/>
    </xf>
    <xf numFmtId="0" fontId="10" fillId="0" borderId="2" xfId="0" applyFont="1" applyBorder="1" applyAlignment="1">
      <alignment horizontal="left" indent="1"/>
    </xf>
    <xf numFmtId="0" fontId="10" fillId="0" borderId="0" xfId="0" applyFont="1" applyAlignment="1">
      <alignment horizontal="left" indent="1"/>
    </xf>
    <xf numFmtId="0" fontId="6" fillId="4" borderId="0" xfId="0" applyFont="1" applyFill="1" applyAlignment="1">
      <alignment horizontal="left" indent="1"/>
    </xf>
    <xf numFmtId="3" fontId="6" fillId="4" borderId="0" xfId="1" applyNumberFormat="1" applyFont="1" applyFill="1" applyBorder="1"/>
    <xf numFmtId="0" fontId="6" fillId="4" borderId="0" xfId="0" applyFont="1" applyFill="1" applyAlignment="1">
      <alignment horizontal="left"/>
    </xf>
    <xf numFmtId="0" fontId="5" fillId="4" borderId="0" xfId="0" applyFont="1" applyFill="1"/>
    <xf numFmtId="1" fontId="5" fillId="4" borderId="0" xfId="1" applyNumberFormat="1" applyFont="1" applyFill="1" applyBorder="1"/>
    <xf numFmtId="0" fontId="5" fillId="4" borderId="0" xfId="0" applyFont="1" applyFill="1" applyAlignment="1">
      <alignment horizontal="left"/>
    </xf>
    <xf numFmtId="0" fontId="9" fillId="0" borderId="2" xfId="0" applyFont="1" applyBorder="1" applyAlignment="1">
      <alignment horizontal="left" indent="1"/>
    </xf>
    <xf numFmtId="0" fontId="6" fillId="0" borderId="2" xfId="0" applyFont="1" applyBorder="1" applyAlignment="1">
      <alignment horizontal="left" indent="1"/>
    </xf>
    <xf numFmtId="3" fontId="13" fillId="0" borderId="2" xfId="0" applyNumberFormat="1" applyFont="1" applyBorder="1"/>
    <xf numFmtId="0" fontId="5" fillId="0" borderId="0" xfId="0" applyFont="1" applyAlignment="1">
      <alignment horizontal="left" indent="1"/>
    </xf>
    <xf numFmtId="3" fontId="9" fillId="0" borderId="2" xfId="1" applyNumberFormat="1" applyFont="1" applyBorder="1" applyAlignment="1">
      <alignment horizontal="right"/>
    </xf>
    <xf numFmtId="49" fontId="13" fillId="0" borderId="2" xfId="0" applyNumberFormat="1" applyFont="1" applyBorder="1" applyAlignment="1">
      <alignment horizontal="left" indent="4"/>
    </xf>
    <xf numFmtId="0" fontId="17" fillId="0" borderId="0" xfId="0" applyFont="1" applyAlignment="1">
      <alignment horizontal="center" vertical="center" wrapText="1"/>
    </xf>
    <xf numFmtId="0" fontId="18" fillId="0" borderId="0" xfId="0" applyFont="1" applyAlignment="1">
      <alignment horizontal="center"/>
    </xf>
  </cellXfs>
  <cellStyles count="4">
    <cellStyle name="Comma" xfId="1" builtinId="3"/>
    <cellStyle name="Normal" xfId="0" builtinId="0"/>
    <cellStyle name="Normal 3" xfId="3" xr:uid="{00000000-0005-0000-0000-000002000000}"/>
    <cellStyle name="Percent" xfId="2" builtinId="5"/>
  </cellStyles>
  <dxfs count="6">
    <dxf>
      <fill>
        <patternFill>
          <bgColor theme="9"/>
        </patternFill>
      </fill>
    </dxf>
    <dxf>
      <fill>
        <patternFill>
          <bgColor theme="8"/>
        </patternFill>
      </fill>
    </dxf>
    <dxf>
      <fill>
        <patternFill>
          <bgColor theme="9"/>
        </patternFill>
      </fill>
    </dxf>
    <dxf>
      <fill>
        <patternFill>
          <bgColor theme="9"/>
        </patternFill>
      </fill>
    </dxf>
    <dxf>
      <fill>
        <patternFill>
          <bgColor theme="8" tint="-0.24994659260841701"/>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n-US" sz="900" b="1">
                <a:solidFill>
                  <a:sysClr val="windowText" lastClr="000000"/>
                </a:solidFill>
              </a:rPr>
              <a:t>New First-Year Students by Geographic</a:t>
            </a:r>
            <a:r>
              <a:rPr lang="en-US" sz="900" b="1" baseline="0">
                <a:solidFill>
                  <a:sysClr val="windowText" lastClr="000000"/>
                </a:solidFill>
              </a:rPr>
              <a:t> Origin</a:t>
            </a:r>
            <a:endParaRPr lang="en-US" sz="900" b="1">
              <a:solidFill>
                <a:sysClr val="windowText" lastClr="000000"/>
              </a:solidFill>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FirstYear!$A$165</c:f>
              <c:strCache>
                <c:ptCount val="1"/>
                <c:pt idx="0">
                  <c:v>Iowa</c:v>
                </c:pt>
              </c:strCache>
            </c:strRef>
          </c:tx>
          <c:spPr>
            <a:solidFill>
              <a:schemeClr val="accent1"/>
            </a:solidFill>
            <a:ln>
              <a:noFill/>
            </a:ln>
            <a:effectLst/>
          </c:spPr>
          <c:invertIfNegative val="0"/>
          <c:cat>
            <c:numRef>
              <c:f>FirstYear!$B$3:$K$3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FirstYear!$B$165:$K$165</c:f>
              <c:numCache>
                <c:formatCode>#,##0</c:formatCode>
                <c:ptCount val="10"/>
                <c:pt idx="0">
                  <c:v>2840</c:v>
                </c:pt>
                <c:pt idx="1">
                  <c:v>2898</c:v>
                </c:pt>
                <c:pt idx="2">
                  <c:v>2792</c:v>
                </c:pt>
                <c:pt idx="3">
                  <c:v>2765</c:v>
                </c:pt>
                <c:pt idx="4">
                  <c:v>2602</c:v>
                </c:pt>
                <c:pt idx="5">
                  <c:v>2702</c:v>
                </c:pt>
                <c:pt idx="6">
                  <c:v>2777</c:v>
                </c:pt>
                <c:pt idx="7">
                  <c:v>2657</c:v>
                </c:pt>
                <c:pt idx="8">
                  <c:v>2812</c:v>
                </c:pt>
                <c:pt idx="9">
                  <c:v>2879</c:v>
                </c:pt>
              </c:numCache>
            </c:numRef>
          </c:val>
          <c:extLst>
            <c:ext xmlns:c16="http://schemas.microsoft.com/office/drawing/2014/chart" uri="{C3380CC4-5D6E-409C-BE32-E72D297353CC}">
              <c16:uniqueId val="{00000000-F0F9-4CCE-8255-FD2348ECA1DA}"/>
            </c:ext>
          </c:extLst>
        </c:ser>
        <c:ser>
          <c:idx val="1"/>
          <c:order val="1"/>
          <c:tx>
            <c:strRef>
              <c:f>FirstYear!$A$166</c:f>
              <c:strCache>
                <c:ptCount val="1"/>
                <c:pt idx="0">
                  <c:v>States Adjoining Iowa</c:v>
                </c:pt>
              </c:strCache>
            </c:strRef>
          </c:tx>
          <c:spPr>
            <a:solidFill>
              <a:schemeClr val="accent2"/>
            </a:solidFill>
            <a:ln>
              <a:noFill/>
            </a:ln>
            <a:effectLst/>
          </c:spPr>
          <c:invertIfNegative val="0"/>
          <c:cat>
            <c:numRef>
              <c:f>FirstYear!$B$3:$K$3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FirstYear!$B$166:$K$166</c:f>
              <c:numCache>
                <c:formatCode>#,##0</c:formatCode>
                <c:ptCount val="10"/>
                <c:pt idx="0">
                  <c:v>2051</c:v>
                </c:pt>
                <c:pt idx="1">
                  <c:v>1673</c:v>
                </c:pt>
                <c:pt idx="2">
                  <c:v>1529</c:v>
                </c:pt>
                <c:pt idx="3">
                  <c:v>1739</c:v>
                </c:pt>
                <c:pt idx="4">
                  <c:v>1544</c:v>
                </c:pt>
                <c:pt idx="5">
                  <c:v>1421</c:v>
                </c:pt>
                <c:pt idx="6">
                  <c:v>1963</c:v>
                </c:pt>
                <c:pt idx="7">
                  <c:v>1977</c:v>
                </c:pt>
                <c:pt idx="8">
                  <c:v>1998</c:v>
                </c:pt>
                <c:pt idx="9">
                  <c:v>2256</c:v>
                </c:pt>
              </c:numCache>
            </c:numRef>
          </c:val>
          <c:extLst>
            <c:ext xmlns:c16="http://schemas.microsoft.com/office/drawing/2014/chart" uri="{C3380CC4-5D6E-409C-BE32-E72D297353CC}">
              <c16:uniqueId val="{00000001-F0F9-4CCE-8255-FD2348ECA1DA}"/>
            </c:ext>
          </c:extLst>
        </c:ser>
        <c:ser>
          <c:idx val="2"/>
          <c:order val="2"/>
          <c:tx>
            <c:strRef>
              <c:f>FirstYear!$A$167</c:f>
              <c:strCache>
                <c:ptCount val="1"/>
                <c:pt idx="0">
                  <c:v>Other States &amp; Territories</c:v>
                </c:pt>
              </c:strCache>
            </c:strRef>
          </c:tx>
          <c:spPr>
            <a:solidFill>
              <a:schemeClr val="accent3"/>
            </a:solidFill>
            <a:ln>
              <a:noFill/>
            </a:ln>
            <a:effectLst/>
          </c:spPr>
          <c:invertIfNegative val="0"/>
          <c:cat>
            <c:numRef>
              <c:f>FirstYear!$B$3:$K$3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FirstYear!$B$167:$K$167</c:f>
              <c:numCache>
                <c:formatCode>#,##0</c:formatCode>
                <c:ptCount val="10"/>
                <c:pt idx="0">
                  <c:v>316</c:v>
                </c:pt>
                <c:pt idx="1">
                  <c:v>280</c:v>
                </c:pt>
                <c:pt idx="2">
                  <c:v>284</c:v>
                </c:pt>
                <c:pt idx="3">
                  <c:v>346</c:v>
                </c:pt>
                <c:pt idx="4">
                  <c:v>296</c:v>
                </c:pt>
                <c:pt idx="5">
                  <c:v>351</c:v>
                </c:pt>
                <c:pt idx="6">
                  <c:v>383</c:v>
                </c:pt>
                <c:pt idx="7">
                  <c:v>361</c:v>
                </c:pt>
                <c:pt idx="8">
                  <c:v>341</c:v>
                </c:pt>
                <c:pt idx="9">
                  <c:v>374</c:v>
                </c:pt>
              </c:numCache>
            </c:numRef>
          </c:val>
          <c:extLst>
            <c:ext xmlns:c16="http://schemas.microsoft.com/office/drawing/2014/chart" uri="{C3380CC4-5D6E-409C-BE32-E72D297353CC}">
              <c16:uniqueId val="{00000002-F0F9-4CCE-8255-FD2348ECA1DA}"/>
            </c:ext>
          </c:extLst>
        </c:ser>
        <c:ser>
          <c:idx val="3"/>
          <c:order val="3"/>
          <c:tx>
            <c:strRef>
              <c:f>FirstYear!$A$168</c:f>
              <c:strCache>
                <c:ptCount val="1"/>
                <c:pt idx="0">
                  <c:v>Other Countries</c:v>
                </c:pt>
              </c:strCache>
            </c:strRef>
          </c:tx>
          <c:spPr>
            <a:solidFill>
              <a:schemeClr val="accent4"/>
            </a:solidFill>
            <a:ln>
              <a:noFill/>
            </a:ln>
            <a:effectLst/>
          </c:spPr>
          <c:invertIfNegative val="0"/>
          <c:cat>
            <c:numRef>
              <c:f>FirstYear!$B$3:$K$3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FirstYear!$B$168:$K$168</c:f>
              <c:numCache>
                <c:formatCode>#,##0</c:formatCode>
                <c:ptCount val="10"/>
                <c:pt idx="0">
                  <c:v>424</c:v>
                </c:pt>
                <c:pt idx="1">
                  <c:v>165</c:v>
                </c:pt>
                <c:pt idx="2">
                  <c:v>184</c:v>
                </c:pt>
                <c:pt idx="3">
                  <c:v>120</c:v>
                </c:pt>
                <c:pt idx="4">
                  <c:v>68</c:v>
                </c:pt>
                <c:pt idx="5">
                  <c:v>47</c:v>
                </c:pt>
                <c:pt idx="6">
                  <c:v>55</c:v>
                </c:pt>
                <c:pt idx="7">
                  <c:v>69</c:v>
                </c:pt>
                <c:pt idx="8">
                  <c:v>57</c:v>
                </c:pt>
                <c:pt idx="9">
                  <c:v>52</c:v>
                </c:pt>
              </c:numCache>
            </c:numRef>
          </c:val>
          <c:extLst>
            <c:ext xmlns:c16="http://schemas.microsoft.com/office/drawing/2014/chart" uri="{C3380CC4-5D6E-409C-BE32-E72D297353CC}">
              <c16:uniqueId val="{00000003-F0F9-4CCE-8255-FD2348ECA1DA}"/>
            </c:ext>
          </c:extLst>
        </c:ser>
        <c:dLbls>
          <c:showLegendKey val="0"/>
          <c:showVal val="0"/>
          <c:showCatName val="0"/>
          <c:showSerName val="0"/>
          <c:showPercent val="0"/>
          <c:showBubbleSize val="0"/>
        </c:dLbls>
        <c:gapWidth val="150"/>
        <c:overlap val="100"/>
        <c:axId val="379598400"/>
        <c:axId val="379598792"/>
      </c:barChart>
      <c:catAx>
        <c:axId val="37959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598792"/>
        <c:crosses val="autoZero"/>
        <c:auto val="1"/>
        <c:lblAlgn val="ctr"/>
        <c:lblOffset val="100"/>
        <c:noMultiLvlLbl val="0"/>
      </c:catAx>
      <c:valAx>
        <c:axId val="379598792"/>
        <c:scaling>
          <c:orientation val="minMax"/>
          <c:max val="55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379598400"/>
        <c:crosses val="autoZero"/>
        <c:crossBetween val="between"/>
        <c:majorUnit val="5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b="1">
                <a:solidFill>
                  <a:sysClr val="windowText" lastClr="000000"/>
                </a:solidFill>
              </a:rPr>
              <a:t>Fall</a:t>
            </a:r>
            <a:r>
              <a:rPr lang="en-US" sz="900" b="1" baseline="0">
                <a:solidFill>
                  <a:sysClr val="windowText" lastClr="000000"/>
                </a:solidFill>
              </a:rPr>
              <a:t> Headcount Enrollment of New First-Year Students by College of Primary Program of Study</a:t>
            </a:r>
            <a:endParaRPr lang="en-US" sz="900" b="1">
              <a:solidFill>
                <a:sysClr val="windowText" lastClr="000000"/>
              </a:solidFill>
            </a:endParaRP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158101989447542E-2"/>
          <c:y val="0.14314115308151093"/>
          <c:w val="0.88499456439985358"/>
          <c:h val="0.69573237738920801"/>
        </c:manualLayout>
      </c:layout>
      <c:barChart>
        <c:barDir val="col"/>
        <c:grouping val="clustered"/>
        <c:varyColors val="0"/>
        <c:ser>
          <c:idx val="0"/>
          <c:order val="0"/>
          <c:tx>
            <c:strRef>
              <c:f>FirstYear!$O$33</c:f>
              <c:strCache>
                <c:ptCount val="1"/>
                <c:pt idx="0">
                  <c:v>Fall 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FirstYear!$N$34:$N$37</c:f>
              <c:strCache>
                <c:ptCount val="4"/>
                <c:pt idx="0">
                  <c:v>Liberal Arts &amp; Sciences</c:v>
                </c:pt>
                <c:pt idx="1">
                  <c:v>Tippie College of Business</c:v>
                </c:pt>
                <c:pt idx="2">
                  <c:v>Engineering</c:v>
                </c:pt>
                <c:pt idx="3">
                  <c:v>Other</c:v>
                </c:pt>
              </c:strCache>
            </c:strRef>
          </c:cat>
          <c:val>
            <c:numRef>
              <c:f>FirstYear!$O$34:$O$37</c:f>
              <c:numCache>
                <c:formatCode>0.0%</c:formatCode>
                <c:ptCount val="4"/>
                <c:pt idx="0">
                  <c:v>0.75901260877286447</c:v>
                </c:pt>
                <c:pt idx="1">
                  <c:v>9.7496004262120406E-2</c:v>
                </c:pt>
                <c:pt idx="2">
                  <c:v>0.1115254839282543</c:v>
                </c:pt>
                <c:pt idx="3">
                  <c:v>3.1965903036760786E-2</c:v>
                </c:pt>
              </c:numCache>
            </c:numRef>
          </c:val>
          <c:extLst>
            <c:ext xmlns:c16="http://schemas.microsoft.com/office/drawing/2014/chart" uri="{C3380CC4-5D6E-409C-BE32-E72D297353CC}">
              <c16:uniqueId val="{00000000-6517-43BC-80EE-4F5A026C3A85}"/>
            </c:ext>
          </c:extLst>
        </c:ser>
        <c:ser>
          <c:idx val="1"/>
          <c:order val="1"/>
          <c:tx>
            <c:strRef>
              <c:f>FirstYear!$P$33</c:f>
              <c:strCache>
                <c:ptCount val="1"/>
                <c:pt idx="0">
                  <c:v>Fall 2025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FirstYear!$N$34:$N$37</c:f>
              <c:strCache>
                <c:ptCount val="4"/>
                <c:pt idx="0">
                  <c:v>Liberal Arts &amp; Sciences</c:v>
                </c:pt>
                <c:pt idx="1">
                  <c:v>Tippie College of Business</c:v>
                </c:pt>
                <c:pt idx="2">
                  <c:v>Engineering</c:v>
                </c:pt>
                <c:pt idx="3">
                  <c:v>Other</c:v>
                </c:pt>
              </c:strCache>
            </c:strRef>
          </c:cat>
          <c:val>
            <c:numRef>
              <c:f>FirstYear!$P$34:$P$37</c:f>
              <c:numCache>
                <c:formatCode>0.0%</c:formatCode>
                <c:ptCount val="4"/>
                <c:pt idx="0">
                  <c:v>0.73134328358208955</c:v>
                </c:pt>
                <c:pt idx="1">
                  <c:v>0.12102139902895162</c:v>
                </c:pt>
                <c:pt idx="2">
                  <c:v>7.7324222262183065E-2</c:v>
                </c:pt>
                <c:pt idx="3">
                  <c:v>7.0311095126775761E-2</c:v>
                </c:pt>
              </c:numCache>
            </c:numRef>
          </c:val>
          <c:extLst>
            <c:ext xmlns:c16="http://schemas.microsoft.com/office/drawing/2014/chart" uri="{C3380CC4-5D6E-409C-BE32-E72D297353CC}">
              <c16:uniqueId val="{00000001-6517-43BC-80EE-4F5A026C3A85}"/>
            </c:ext>
          </c:extLst>
        </c:ser>
        <c:dLbls>
          <c:showLegendKey val="0"/>
          <c:showVal val="0"/>
          <c:showCatName val="0"/>
          <c:showSerName val="0"/>
          <c:showPercent val="0"/>
          <c:showBubbleSize val="0"/>
        </c:dLbls>
        <c:gapWidth val="182"/>
        <c:axId val="90777520"/>
        <c:axId val="90759280"/>
      </c:barChart>
      <c:catAx>
        <c:axId val="9077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90759280"/>
        <c:crosses val="autoZero"/>
        <c:auto val="1"/>
        <c:lblAlgn val="ctr"/>
        <c:lblOffset val="100"/>
        <c:noMultiLvlLbl val="0"/>
      </c:catAx>
      <c:valAx>
        <c:axId val="907592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90777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r>
              <a:rPr lang="en-US" sz="900" b="1">
                <a:solidFill>
                  <a:sysClr val="windowText" lastClr="000000"/>
                </a:solidFill>
                <a:latin typeface="+mj-lt"/>
              </a:rPr>
              <a:t>Distribution</a:t>
            </a:r>
            <a:r>
              <a:rPr lang="en-US" sz="900" b="1" baseline="0">
                <a:solidFill>
                  <a:sysClr val="windowText" lastClr="000000"/>
                </a:solidFill>
                <a:latin typeface="+mj-lt"/>
              </a:rPr>
              <a:t> of Undergraduate Students by Enrolled Credit Hours</a:t>
            </a:r>
          </a:p>
        </c:rich>
      </c:tx>
      <c:overlay val="1"/>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endParaRPr lang="en-US"/>
        </a:p>
      </c:txPr>
    </c:title>
    <c:autoTitleDeleted val="0"/>
    <c:plotArea>
      <c:layout>
        <c:manualLayout>
          <c:layoutTarget val="inner"/>
          <c:xMode val="edge"/>
          <c:yMode val="edge"/>
          <c:x val="8.0580200997851181E-2"/>
          <c:y val="0.15197012138188609"/>
          <c:w val="0.8382489606742265"/>
          <c:h val="0.61372536766237551"/>
        </c:manualLayout>
      </c:layout>
      <c:barChart>
        <c:barDir val="col"/>
        <c:grouping val="clustered"/>
        <c:varyColors val="0"/>
        <c:ser>
          <c:idx val="0"/>
          <c:order val="0"/>
          <c:tx>
            <c:v>Fall 2016</c:v>
          </c:tx>
          <c:spPr>
            <a:solidFill>
              <a:schemeClr val="accent1"/>
            </a:solidFill>
            <a:ln>
              <a:noFill/>
            </a:ln>
            <a:effectLst/>
          </c:spPr>
          <c:invertIfNegative val="0"/>
          <c:cat>
            <c:strRef>
              <c:f>FirstYear!$A$124:$A$134</c:f>
              <c:strCache>
                <c:ptCount val="11"/>
                <c:pt idx="0">
                  <c:v>0</c:v>
                </c:pt>
                <c:pt idx="1">
                  <c:v>1 to 11</c:v>
                </c:pt>
                <c:pt idx="2">
                  <c:v>12</c:v>
                </c:pt>
                <c:pt idx="3">
                  <c:v>13</c:v>
                </c:pt>
                <c:pt idx="4">
                  <c:v>14</c:v>
                </c:pt>
                <c:pt idx="5">
                  <c:v>15</c:v>
                </c:pt>
                <c:pt idx="6">
                  <c:v>16</c:v>
                </c:pt>
                <c:pt idx="7">
                  <c:v>17</c:v>
                </c:pt>
                <c:pt idx="8">
                  <c:v>18</c:v>
                </c:pt>
                <c:pt idx="9">
                  <c:v>19</c:v>
                </c:pt>
                <c:pt idx="10">
                  <c:v>20+</c:v>
                </c:pt>
              </c:strCache>
            </c:strRef>
          </c:cat>
          <c:val>
            <c:numRef>
              <c:f>FirstYear!$B$171:$B$181</c:f>
              <c:numCache>
                <c:formatCode>0.0%</c:formatCode>
                <c:ptCount val="11"/>
                <c:pt idx="0">
                  <c:v>1.2076007813887409E-2</c:v>
                </c:pt>
                <c:pt idx="1">
                  <c:v>6.0557627419641269E-2</c:v>
                </c:pt>
                <c:pt idx="2">
                  <c:v>2.6638252530633989E-2</c:v>
                </c:pt>
                <c:pt idx="3">
                  <c:v>3.6405611791866452E-2</c:v>
                </c:pt>
                <c:pt idx="4">
                  <c:v>0.10602024507192329</c:v>
                </c:pt>
                <c:pt idx="5">
                  <c:v>0.22251820280589593</c:v>
                </c:pt>
                <c:pt idx="6">
                  <c:v>0.23672527082223407</c:v>
                </c:pt>
                <c:pt idx="7">
                  <c:v>0.16409163558870538</c:v>
                </c:pt>
                <c:pt idx="8">
                  <c:v>9.3411472207423199E-2</c:v>
                </c:pt>
                <c:pt idx="9">
                  <c:v>3.0190019534718521E-2</c:v>
                </c:pt>
                <c:pt idx="10">
                  <c:v>1.1365654413070502E-2</c:v>
                </c:pt>
              </c:numCache>
            </c:numRef>
          </c:val>
          <c:extLst>
            <c:ext xmlns:c16="http://schemas.microsoft.com/office/drawing/2014/chart" uri="{C3380CC4-5D6E-409C-BE32-E72D297353CC}">
              <c16:uniqueId val="{00000000-1523-4D49-9A41-FC3838D9650E}"/>
            </c:ext>
          </c:extLst>
        </c:ser>
        <c:ser>
          <c:idx val="1"/>
          <c:order val="1"/>
          <c:tx>
            <c:v>Fall 2025</c:v>
          </c:tx>
          <c:spPr>
            <a:solidFill>
              <a:schemeClr val="accent2"/>
            </a:solidFill>
            <a:ln>
              <a:noFill/>
            </a:ln>
            <a:effectLst/>
          </c:spPr>
          <c:invertIfNegative val="0"/>
          <c:cat>
            <c:strRef>
              <c:f>FirstYear!$A$124:$A$134</c:f>
              <c:strCache>
                <c:ptCount val="11"/>
                <c:pt idx="0">
                  <c:v>0</c:v>
                </c:pt>
                <c:pt idx="1">
                  <c:v>1 to 11</c:v>
                </c:pt>
                <c:pt idx="2">
                  <c:v>12</c:v>
                </c:pt>
                <c:pt idx="3">
                  <c:v>13</c:v>
                </c:pt>
                <c:pt idx="4">
                  <c:v>14</c:v>
                </c:pt>
                <c:pt idx="5">
                  <c:v>15</c:v>
                </c:pt>
                <c:pt idx="6">
                  <c:v>16</c:v>
                </c:pt>
                <c:pt idx="7">
                  <c:v>17</c:v>
                </c:pt>
                <c:pt idx="8">
                  <c:v>18</c:v>
                </c:pt>
                <c:pt idx="9">
                  <c:v>19</c:v>
                </c:pt>
                <c:pt idx="10">
                  <c:v>20+</c:v>
                </c:pt>
              </c:strCache>
            </c:strRef>
          </c:cat>
          <c:val>
            <c:numRef>
              <c:f>FirstYear!$K$171:$K$181</c:f>
              <c:numCache>
                <c:formatCode>0.0%</c:formatCode>
                <c:ptCount val="11"/>
                <c:pt idx="0">
                  <c:v>0</c:v>
                </c:pt>
                <c:pt idx="1">
                  <c:v>2.6973565905412697E-3</c:v>
                </c:pt>
                <c:pt idx="2">
                  <c:v>2.913145117784571E-2</c:v>
                </c:pt>
                <c:pt idx="3">
                  <c:v>7.6245279625966556E-2</c:v>
                </c:pt>
                <c:pt idx="4">
                  <c:v>0.23377090451357668</c:v>
                </c:pt>
                <c:pt idx="5">
                  <c:v>0.30480129473116346</c:v>
                </c:pt>
                <c:pt idx="6">
                  <c:v>0.22424024456033087</c:v>
                </c:pt>
                <c:pt idx="7">
                  <c:v>9.9262722531918715E-2</c:v>
                </c:pt>
                <c:pt idx="8">
                  <c:v>2.6254270814601691E-2</c:v>
                </c:pt>
                <c:pt idx="9">
                  <c:v>3.057004135946772E-3</c:v>
                </c:pt>
                <c:pt idx="10">
                  <c:v>5.3947131810825396E-4</c:v>
                </c:pt>
              </c:numCache>
            </c:numRef>
          </c:val>
          <c:extLst>
            <c:ext xmlns:c16="http://schemas.microsoft.com/office/drawing/2014/chart" uri="{C3380CC4-5D6E-409C-BE32-E72D297353CC}">
              <c16:uniqueId val="{00000001-1523-4D49-9A41-FC3838D9650E}"/>
            </c:ext>
          </c:extLst>
        </c:ser>
        <c:dLbls>
          <c:showLegendKey val="0"/>
          <c:showVal val="0"/>
          <c:showCatName val="0"/>
          <c:showSerName val="0"/>
          <c:showPercent val="0"/>
          <c:showBubbleSize val="0"/>
        </c:dLbls>
        <c:gapWidth val="189"/>
        <c:overlap val="-27"/>
        <c:axId val="462286344"/>
        <c:axId val="462286736"/>
        <c:extLst/>
      </c:barChart>
      <c:catAx>
        <c:axId val="462286344"/>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sz="800">
                    <a:solidFill>
                      <a:sysClr val="windowText" lastClr="000000"/>
                    </a:solidFill>
                  </a:rPr>
                  <a:t>Enrolled Credit Hours</a:t>
                </a:r>
              </a:p>
            </c:rich>
          </c:tx>
          <c:layout>
            <c:manualLayout>
              <c:xMode val="edge"/>
              <c:yMode val="edge"/>
              <c:x val="0.44349262687897056"/>
              <c:y val="0.889760146164985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462286736"/>
        <c:crosses val="autoZero"/>
        <c:auto val="1"/>
        <c:lblAlgn val="ctr"/>
        <c:lblOffset val="100"/>
        <c:noMultiLvlLbl val="0"/>
      </c:catAx>
      <c:valAx>
        <c:axId val="462286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sz="800">
                    <a:solidFill>
                      <a:sysClr val="windowText" lastClr="000000"/>
                    </a:solidFill>
                  </a:rPr>
                  <a:t>Pct of Undergraduates</a:t>
                </a:r>
              </a:p>
            </c:rich>
          </c:tx>
          <c:layout>
            <c:manualLayout>
              <c:xMode val="edge"/>
              <c:yMode val="edge"/>
              <c:x val="1.3745702341995548E-2"/>
              <c:y val="0.206614663821227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462286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0</xdr:col>
      <xdr:colOff>865187</xdr:colOff>
      <xdr:row>98</xdr:row>
      <xdr:rowOff>1587</xdr:rowOff>
    </xdr:from>
    <xdr:to>
      <xdr:col>9</xdr:col>
      <xdr:colOff>84137</xdr:colOff>
      <xdr:row>114</xdr:row>
      <xdr:rowOff>160337</xdr:rowOff>
    </xdr:to>
    <xdr:graphicFrame macro="">
      <xdr:nvGraphicFramePr>
        <xdr:cNvPr id="5" name="Chart 4" descr="Stacked column chart illustrating the proportion of new first-year students from Iowa, states adjoining Iowa, other states and territories, or other countries. Compared to fall 2016 the number of new international students is down significantly in fall 2025.">
          <a:extLst>
            <a:ext uri="{FF2B5EF4-FFF2-40B4-BE49-F238E27FC236}">
              <a16:creationId xmlns:a16="http://schemas.microsoft.com/office/drawing/2014/main" id="{AC13A5CF-7174-4C1E-88AB-AA55BFEBA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828674</xdr:colOff>
      <xdr:row>26</xdr:row>
      <xdr:rowOff>123825</xdr:rowOff>
    </xdr:from>
    <xdr:to>
      <xdr:col>9</xdr:col>
      <xdr:colOff>273050</xdr:colOff>
      <xdr:row>36</xdr:row>
      <xdr:rowOff>101600</xdr:rowOff>
    </xdr:to>
    <xdr:graphicFrame macro="">
      <xdr:nvGraphicFramePr>
        <xdr:cNvPr id="4" name="Chart 3" descr="Clustered column chart showing that the greatest percentage of new first-year students (73% in fall 2025) enter the College of Liberal Arts and Sciences (CLAS), though there has been a small shift from CLAS to other colleges over the last 10 years.">
          <a:extLst>
            <a:ext uri="{FF2B5EF4-FFF2-40B4-BE49-F238E27FC236}">
              <a16:creationId xmlns:a16="http://schemas.microsoft.com/office/drawing/2014/main" id="{7F7AA226-7BEA-43F7-4462-42FC54A364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234950</xdr:colOff>
      <xdr:row>136</xdr:row>
      <xdr:rowOff>82550</xdr:rowOff>
    </xdr:from>
    <xdr:to>
      <xdr:col>10</xdr:col>
      <xdr:colOff>196850</xdr:colOff>
      <xdr:row>148</xdr:row>
      <xdr:rowOff>66040</xdr:rowOff>
    </xdr:to>
    <xdr:graphicFrame macro="">
      <xdr:nvGraphicFramePr>
        <xdr:cNvPr id="8" name="Chart 7" descr="Column chart illustrating that the percent of new undergraduate students enrolled for 13-15 hours increased while the percentage enrolled for one to 11 hours or for 17 or more hours decreased as compared to fall 2016.">
          <a:extLst>
            <a:ext uri="{FF2B5EF4-FFF2-40B4-BE49-F238E27FC236}">
              <a16:creationId xmlns:a16="http://schemas.microsoft.com/office/drawing/2014/main" id="{ABEF4520-77C3-4633-801F-42E57974F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Data Digest 2">
      <a:dk1>
        <a:sysClr val="windowText" lastClr="000000"/>
      </a:dk1>
      <a:lt1>
        <a:sysClr val="window" lastClr="FFFFFF"/>
      </a:lt1>
      <a:dk2>
        <a:srgbClr val="1F497D"/>
      </a:dk2>
      <a:lt2>
        <a:srgbClr val="EEECE1"/>
      </a:lt2>
      <a:accent1>
        <a:srgbClr val="FFCD00"/>
      </a:accent1>
      <a:accent2>
        <a:srgbClr val="000000"/>
      </a:accent2>
      <a:accent3>
        <a:srgbClr val="63666A"/>
      </a:accent3>
      <a:accent4>
        <a:srgbClr val="00558C"/>
      </a:accent4>
      <a:accent5>
        <a:srgbClr val="00664F"/>
      </a:accent5>
      <a:accent6>
        <a:srgbClr val="BD472A"/>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EE59-D0AD-4C4B-854B-262E8DBFC3E6}">
  <sheetPr>
    <pageSetUpPr fitToPage="1"/>
  </sheetPr>
  <dimension ref="A1:T182"/>
  <sheetViews>
    <sheetView tabSelected="1" zoomScaleNormal="100" workbookViewId="0">
      <pane xSplit="1" ySplit="6" topLeftCell="B17" activePane="bottomRight" state="frozen"/>
      <selection activeCell="H342" sqref="H342"/>
      <selection pane="topRight" activeCell="H342" sqref="H342"/>
      <selection pane="bottomLeft" activeCell="H342" sqref="H342"/>
      <selection pane="bottomRight" activeCell="U28" sqref="U28"/>
    </sheetView>
  </sheetViews>
  <sheetFormatPr defaultColWidth="9" defaultRowHeight="12.5" x14ac:dyDescent="0.25"/>
  <cols>
    <col min="1" max="1" width="26.25" style="1" customWidth="1"/>
    <col min="2" max="11" width="8.58203125" style="1" customWidth="1"/>
    <col min="12" max="12" width="3" style="1" customWidth="1"/>
    <col min="13" max="13" width="9" style="1"/>
    <col min="14" max="14" width="17.58203125" style="1" customWidth="1"/>
    <col min="15" max="16384" width="9" style="1"/>
  </cols>
  <sheetData>
    <row r="1" spans="1:12" ht="14" x14ac:dyDescent="0.3">
      <c r="A1" s="2" t="s">
        <v>12</v>
      </c>
      <c r="B1" s="3"/>
      <c r="C1" s="3"/>
      <c r="D1" s="3"/>
      <c r="E1" s="3"/>
      <c r="F1" s="3"/>
      <c r="G1" s="3"/>
      <c r="H1" s="3"/>
      <c r="I1" s="3"/>
      <c r="J1" s="3"/>
      <c r="K1" s="3"/>
      <c r="L1" s="4"/>
    </row>
    <row r="2" spans="1:12" ht="6" customHeight="1" x14ac:dyDescent="0.25">
      <c r="A2" s="3"/>
      <c r="B2" s="3"/>
      <c r="C2" s="3"/>
      <c r="D2" s="3"/>
      <c r="E2" s="3"/>
      <c r="F2" s="3"/>
      <c r="G2" s="3"/>
      <c r="H2" s="3"/>
      <c r="I2" s="3"/>
      <c r="J2" s="3"/>
      <c r="K2" s="3"/>
    </row>
    <row r="3" spans="1:12" x14ac:dyDescent="0.25">
      <c r="A3" s="5"/>
      <c r="B3" s="6">
        <v>2016</v>
      </c>
      <c r="C3" s="6">
        <v>2017</v>
      </c>
      <c r="D3" s="6">
        <v>2018</v>
      </c>
      <c r="E3" s="6">
        <v>2019</v>
      </c>
      <c r="F3" s="6">
        <v>2020</v>
      </c>
      <c r="G3" s="6">
        <v>2021</v>
      </c>
      <c r="H3" s="6">
        <v>2022</v>
      </c>
      <c r="I3" s="6">
        <v>2023</v>
      </c>
      <c r="J3" s="6">
        <v>2024</v>
      </c>
      <c r="K3" s="6">
        <v>2025</v>
      </c>
    </row>
    <row r="4" spans="1:12" ht="6" customHeight="1" x14ac:dyDescent="0.25">
      <c r="A4" s="7"/>
      <c r="B4" s="16"/>
      <c r="C4" s="16"/>
      <c r="D4" s="16"/>
      <c r="E4" s="16"/>
      <c r="F4" s="16"/>
      <c r="G4" s="16"/>
      <c r="H4" s="16"/>
      <c r="I4" s="16"/>
      <c r="J4" s="16"/>
      <c r="K4" s="16"/>
    </row>
    <row r="5" spans="1:12" x14ac:dyDescent="0.25">
      <c r="A5" s="14" t="s">
        <v>131</v>
      </c>
      <c r="B5" s="12">
        <v>5631</v>
      </c>
      <c r="C5" s="12">
        <v>5016</v>
      </c>
      <c r="D5" s="12">
        <v>4789</v>
      </c>
      <c r="E5" s="12">
        <v>4970</v>
      </c>
      <c r="F5" s="12">
        <v>4510</v>
      </c>
      <c r="G5" s="12">
        <v>4521</v>
      </c>
      <c r="H5" s="12">
        <v>5178</v>
      </c>
      <c r="I5" s="12">
        <v>5064</v>
      </c>
      <c r="J5" s="12">
        <v>5208</v>
      </c>
      <c r="K5" s="12">
        <v>5561</v>
      </c>
    </row>
    <row r="6" spans="1:12" x14ac:dyDescent="0.25">
      <c r="A6" s="8"/>
      <c r="B6" s="12"/>
      <c r="C6" s="12"/>
      <c r="D6" s="12"/>
      <c r="E6" s="12"/>
      <c r="F6" s="12"/>
      <c r="G6" s="12"/>
      <c r="H6" s="12"/>
      <c r="I6" s="12"/>
      <c r="J6" s="12"/>
      <c r="K6" s="12"/>
      <c r="L6" s="12"/>
    </row>
    <row r="7" spans="1:12" hidden="1" x14ac:dyDescent="0.25">
      <c r="A7" s="14" t="s">
        <v>180</v>
      </c>
      <c r="B7" s="12"/>
      <c r="C7" s="12"/>
      <c r="D7" s="12"/>
      <c r="E7" s="12"/>
      <c r="F7" s="12"/>
      <c r="G7" s="12"/>
      <c r="H7" s="12"/>
      <c r="I7" s="12"/>
      <c r="J7" s="12"/>
      <c r="K7" s="12"/>
    </row>
    <row r="8" spans="1:12" hidden="1" x14ac:dyDescent="0.25">
      <c r="A8" s="78" t="s">
        <v>13</v>
      </c>
      <c r="B8" s="10" t="e">
        <f>+#REF!</f>
        <v>#REF!</v>
      </c>
      <c r="C8" s="10" t="e">
        <f>+#REF!</f>
        <v>#REF!</v>
      </c>
      <c r="D8" s="10" t="e">
        <f>+#REF!</f>
        <v>#REF!</v>
      </c>
      <c r="E8" s="10" t="e">
        <f>+#REF!</f>
        <v>#REF!</v>
      </c>
      <c r="F8" s="10" t="e">
        <f>+#REF!</f>
        <v>#REF!</v>
      </c>
      <c r="G8" s="10" t="e">
        <f>+#REF!</f>
        <v>#REF!</v>
      </c>
      <c r="H8" s="10" t="e">
        <f>+#REF!</f>
        <v>#REF!</v>
      </c>
      <c r="I8" s="10" t="e">
        <f>+#REF!</f>
        <v>#REF!</v>
      </c>
      <c r="J8" s="10" t="e">
        <f>+#REF!</f>
        <v>#REF!</v>
      </c>
      <c r="K8" s="10" t="e">
        <f>+#REF!</f>
        <v>#REF!</v>
      </c>
    </row>
    <row r="9" spans="1:12" hidden="1" x14ac:dyDescent="0.25">
      <c r="A9" s="78" t="s">
        <v>14</v>
      </c>
      <c r="B9" s="10" t="e">
        <f>+#REF!</f>
        <v>#REF!</v>
      </c>
      <c r="C9" s="10" t="e">
        <f>+#REF!</f>
        <v>#REF!</v>
      </c>
      <c r="D9" s="10" t="e">
        <f>+#REF!</f>
        <v>#REF!</v>
      </c>
      <c r="E9" s="10" t="e">
        <f>+#REF!</f>
        <v>#REF!</v>
      </c>
      <c r="F9" s="10" t="e">
        <f>+#REF!</f>
        <v>#REF!</v>
      </c>
      <c r="G9" s="10" t="e">
        <f>+#REF!</f>
        <v>#REF!</v>
      </c>
      <c r="H9" s="10" t="e">
        <f>+#REF!</f>
        <v>#REF!</v>
      </c>
      <c r="I9" s="10" t="e">
        <f>+#REF!</f>
        <v>#REF!</v>
      </c>
      <c r="J9" s="10" t="e">
        <f>+#REF!</f>
        <v>#REF!</v>
      </c>
      <c r="K9" s="10" t="e">
        <f>+#REF!</f>
        <v>#REF!</v>
      </c>
    </row>
    <row r="10" spans="1:12" hidden="1" x14ac:dyDescent="0.25">
      <c r="A10" s="78" t="s">
        <v>167</v>
      </c>
      <c r="B10" s="10" t="e">
        <f>+#REF!</f>
        <v>#REF!</v>
      </c>
      <c r="C10" s="10" t="e">
        <f>+#REF!</f>
        <v>#REF!</v>
      </c>
      <c r="D10" s="10" t="e">
        <f>+#REF!</f>
        <v>#REF!</v>
      </c>
      <c r="E10" s="10" t="e">
        <f>+#REF!</f>
        <v>#REF!</v>
      </c>
      <c r="F10" s="10" t="e">
        <f>+#REF!</f>
        <v>#REF!</v>
      </c>
      <c r="G10" s="10" t="e">
        <f>+#REF!</f>
        <v>#REF!</v>
      </c>
      <c r="H10" s="10" t="e">
        <f>+#REF!</f>
        <v>#REF!</v>
      </c>
      <c r="I10" s="10" t="e">
        <f>+#REF!</f>
        <v>#REF!</v>
      </c>
      <c r="J10" s="10" t="e">
        <f>+#REF!</f>
        <v>#REF!</v>
      </c>
      <c r="K10" s="10" t="e">
        <f>+#REF!</f>
        <v>#REF!</v>
      </c>
    </row>
    <row r="11" spans="1:12" hidden="1" x14ac:dyDescent="0.25">
      <c r="A11" s="82" t="s">
        <v>15</v>
      </c>
      <c r="B11" s="83" t="e">
        <f>+#REF!</f>
        <v>#REF!</v>
      </c>
      <c r="C11" s="83" t="e">
        <f>+#REF!</f>
        <v>#REF!</v>
      </c>
      <c r="D11" s="83" t="e">
        <f>+#REF!</f>
        <v>#REF!</v>
      </c>
      <c r="E11" s="83" t="e">
        <f>+#REF!</f>
        <v>#REF!</v>
      </c>
      <c r="F11" s="83" t="e">
        <f>+#REF!</f>
        <v>#REF!</v>
      </c>
      <c r="G11" s="83" t="e">
        <f>+#REF!</f>
        <v>#REF!</v>
      </c>
      <c r="H11" s="83" t="e">
        <f>+#REF!</f>
        <v>#REF!</v>
      </c>
      <c r="I11" s="83" t="e">
        <f>+#REF!</f>
        <v>#REF!</v>
      </c>
      <c r="J11" s="83" t="e">
        <f>+#REF!</f>
        <v>#REF!</v>
      </c>
      <c r="K11" s="83" t="e">
        <f>+#REF!</f>
        <v>#REF!</v>
      </c>
    </row>
    <row r="12" spans="1:12" hidden="1" x14ac:dyDescent="0.25">
      <c r="A12" s="82" t="s">
        <v>173</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row>
    <row r="13" spans="1:12" hidden="1" x14ac:dyDescent="0.25">
      <c r="A13" s="82" t="s">
        <v>16</v>
      </c>
      <c r="B13" s="83" t="e">
        <f>+#REF!</f>
        <v>#REF!</v>
      </c>
      <c r="C13" s="83" t="e">
        <f>+#REF!</f>
        <v>#REF!</v>
      </c>
      <c r="D13" s="83" t="e">
        <f>+#REF!</f>
        <v>#REF!</v>
      </c>
      <c r="E13" s="83" t="e">
        <f>+#REF!</f>
        <v>#REF!</v>
      </c>
      <c r="F13" s="83" t="e">
        <f>+#REF!</f>
        <v>#REF!</v>
      </c>
      <c r="G13" s="83" t="e">
        <f>+#REF!</f>
        <v>#REF!</v>
      </c>
      <c r="H13" s="83" t="e">
        <f>+#REF!</f>
        <v>#REF!</v>
      </c>
      <c r="I13" s="83" t="e">
        <f>+#REF!</f>
        <v>#REF!</v>
      </c>
      <c r="J13" s="83" t="e">
        <f>+#REF!</f>
        <v>#REF!</v>
      </c>
      <c r="K13" s="83" t="e">
        <f>+#REF!</f>
        <v>#REF!</v>
      </c>
    </row>
    <row r="14" spans="1:12" hidden="1" x14ac:dyDescent="0.25">
      <c r="A14" s="82" t="s">
        <v>158</v>
      </c>
      <c r="B14" s="83" t="e">
        <f>+#REF!</f>
        <v>#REF!</v>
      </c>
      <c r="C14" s="83" t="e">
        <f>+#REF!</f>
        <v>#REF!</v>
      </c>
      <c r="D14" s="83" t="e">
        <f>+#REF!</f>
        <v>#REF!</v>
      </c>
      <c r="E14" s="83" t="e">
        <f>+#REF!</f>
        <v>#REF!</v>
      </c>
      <c r="F14" s="83" t="e">
        <f>+#REF!</f>
        <v>#REF!</v>
      </c>
      <c r="G14" s="83" t="e">
        <f>+#REF!</f>
        <v>#REF!</v>
      </c>
      <c r="H14" s="83" t="e">
        <f>+#REF!</f>
        <v>#REF!</v>
      </c>
      <c r="I14" s="83" t="e">
        <f>+#REF!</f>
        <v>#REF!</v>
      </c>
      <c r="J14" s="83" t="e">
        <f>+#REF!</f>
        <v>#REF!</v>
      </c>
      <c r="K14" s="83" t="e">
        <f>+#REF!</f>
        <v>#REF!</v>
      </c>
      <c r="L14" s="47"/>
    </row>
    <row r="15" spans="1:12" hidden="1" x14ac:dyDescent="0.25">
      <c r="A15" s="82" t="s">
        <v>172</v>
      </c>
      <c r="B15" s="83" t="e">
        <f>+#REF!</f>
        <v>#REF!</v>
      </c>
      <c r="C15" s="83" t="e">
        <f>+#REF!</f>
        <v>#REF!</v>
      </c>
      <c r="D15" s="83" t="e">
        <f>+#REF!</f>
        <v>#REF!</v>
      </c>
      <c r="E15" s="83" t="e">
        <f>+#REF!</f>
        <v>#REF!</v>
      </c>
      <c r="F15" s="83" t="e">
        <f>+#REF!</f>
        <v>#REF!</v>
      </c>
      <c r="G15" s="83" t="e">
        <f>+#REF!</f>
        <v>#REF!</v>
      </c>
      <c r="H15" s="83" t="e">
        <f>+#REF!</f>
        <v>#REF!</v>
      </c>
      <c r="I15" s="83" t="e">
        <f>+#REF!</f>
        <v>#REF!</v>
      </c>
      <c r="J15" s="83" t="e">
        <f>+#REF!</f>
        <v>#REF!</v>
      </c>
      <c r="K15" s="83" t="e">
        <f>+#REF!</f>
        <v>#REF!</v>
      </c>
      <c r="L15" s="47"/>
    </row>
    <row r="16" spans="1:12" hidden="1" x14ac:dyDescent="0.25">
      <c r="A16" s="84"/>
      <c r="B16" s="83" t="e">
        <f>+#REF!</f>
        <v>#REF!</v>
      </c>
      <c r="C16" s="83" t="e">
        <f>+#REF!</f>
        <v>#REF!</v>
      </c>
      <c r="D16" s="83" t="e">
        <f>+#REF!</f>
        <v>#REF!</v>
      </c>
      <c r="E16" s="83" t="e">
        <f>+#REF!</f>
        <v>#REF!</v>
      </c>
      <c r="F16" s="83" t="e">
        <f>+#REF!</f>
        <v>#REF!</v>
      </c>
      <c r="G16" s="83" t="e">
        <f>+#REF!</f>
        <v>#REF!</v>
      </c>
      <c r="H16" s="83" t="e">
        <f>+#REF!</f>
        <v>#REF!</v>
      </c>
      <c r="I16" s="83" t="e">
        <f>+#REF!</f>
        <v>#REF!</v>
      </c>
      <c r="J16" s="83" t="e">
        <f>+#REF!</f>
        <v>#REF!</v>
      </c>
      <c r="K16" s="83" t="e">
        <f>+#REF!</f>
        <v>#REF!</v>
      </c>
      <c r="L16" s="47"/>
    </row>
    <row r="17" spans="1:18" x14ac:dyDescent="0.25">
      <c r="A17" s="85" t="s">
        <v>179</v>
      </c>
      <c r="B17" s="86">
        <f>+B$3</f>
        <v>2016</v>
      </c>
      <c r="C17" s="86">
        <f t="shared" ref="C17:K17" si="0">+C$3</f>
        <v>2017</v>
      </c>
      <c r="D17" s="86">
        <f t="shared" si="0"/>
        <v>2018</v>
      </c>
      <c r="E17" s="86">
        <f t="shared" si="0"/>
        <v>2019</v>
      </c>
      <c r="F17" s="86">
        <f t="shared" si="0"/>
        <v>2020</v>
      </c>
      <c r="G17" s="86">
        <f t="shared" si="0"/>
        <v>2021</v>
      </c>
      <c r="H17" s="86">
        <f t="shared" si="0"/>
        <v>2022</v>
      </c>
      <c r="I17" s="86">
        <f t="shared" si="0"/>
        <v>2023</v>
      </c>
      <c r="J17" s="86">
        <f t="shared" si="0"/>
        <v>2024</v>
      </c>
      <c r="K17" s="86">
        <f t="shared" si="0"/>
        <v>2025</v>
      </c>
      <c r="L17" s="47"/>
    </row>
    <row r="18" spans="1:18" x14ac:dyDescent="0.25">
      <c r="A18" s="78" t="s">
        <v>13</v>
      </c>
      <c r="B18" s="10">
        <v>4274</v>
      </c>
      <c r="C18" s="10">
        <v>3828</v>
      </c>
      <c r="D18" s="43">
        <v>3580</v>
      </c>
      <c r="E18" s="43">
        <v>3748</v>
      </c>
      <c r="F18" s="43">
        <v>3330</v>
      </c>
      <c r="G18" s="43">
        <v>3374</v>
      </c>
      <c r="H18" s="43">
        <v>3812</v>
      </c>
      <c r="I18" s="43">
        <v>3643</v>
      </c>
      <c r="J18" s="43">
        <v>3815</v>
      </c>
      <c r="K18" s="43">
        <v>4067</v>
      </c>
      <c r="L18" s="47"/>
    </row>
    <row r="19" spans="1:18" x14ac:dyDescent="0.25">
      <c r="A19" s="78" t="s">
        <v>14</v>
      </c>
      <c r="B19" s="10">
        <v>549</v>
      </c>
      <c r="C19" s="10">
        <v>499</v>
      </c>
      <c r="D19" s="43">
        <v>520</v>
      </c>
      <c r="E19" s="43">
        <v>525</v>
      </c>
      <c r="F19" s="43">
        <v>513</v>
      </c>
      <c r="G19" s="43">
        <v>520</v>
      </c>
      <c r="H19" s="43">
        <v>628</v>
      </c>
      <c r="I19" s="43">
        <v>608</v>
      </c>
      <c r="J19" s="43">
        <v>597</v>
      </c>
      <c r="K19" s="43">
        <v>673</v>
      </c>
      <c r="L19" s="47"/>
      <c r="M19" s="74"/>
      <c r="N19" s="30"/>
      <c r="O19" s="30"/>
      <c r="P19" s="30"/>
      <c r="Q19" s="74"/>
    </row>
    <row r="20" spans="1:18" x14ac:dyDescent="0.25">
      <c r="A20" s="78" t="s">
        <v>167</v>
      </c>
      <c r="B20" s="10">
        <v>14</v>
      </c>
      <c r="C20" s="10">
        <v>20</v>
      </c>
      <c r="D20" s="43">
        <v>22</v>
      </c>
      <c r="E20" s="43">
        <v>15</v>
      </c>
      <c r="F20" s="43">
        <v>12</v>
      </c>
      <c r="G20" s="43">
        <v>14</v>
      </c>
      <c r="H20" s="43">
        <v>82</v>
      </c>
      <c r="I20" s="43">
        <v>107</v>
      </c>
      <c r="J20" s="43">
        <v>109</v>
      </c>
      <c r="K20" s="43">
        <v>111</v>
      </c>
      <c r="L20" s="47"/>
      <c r="M20" s="74"/>
      <c r="Q20" s="74"/>
    </row>
    <row r="21" spans="1:18" x14ac:dyDescent="0.25">
      <c r="A21" s="78" t="s">
        <v>15</v>
      </c>
      <c r="B21" s="10">
        <v>628</v>
      </c>
      <c r="C21" s="10">
        <v>485</v>
      </c>
      <c r="D21" s="43">
        <v>465</v>
      </c>
      <c r="E21" s="43">
        <v>497</v>
      </c>
      <c r="F21" s="43">
        <v>430</v>
      </c>
      <c r="G21" s="43">
        <v>364</v>
      </c>
      <c r="H21" s="43">
        <v>414</v>
      </c>
      <c r="I21" s="43">
        <v>446</v>
      </c>
      <c r="J21" s="43">
        <v>408</v>
      </c>
      <c r="K21" s="43">
        <v>430</v>
      </c>
      <c r="L21" s="47"/>
      <c r="R21" s="74"/>
    </row>
    <row r="22" spans="1:18" x14ac:dyDescent="0.25">
      <c r="A22" s="78" t="s">
        <v>173</v>
      </c>
      <c r="B22" s="10">
        <v>63</v>
      </c>
      <c r="C22" s="10">
        <v>77</v>
      </c>
      <c r="D22" s="43">
        <v>73</v>
      </c>
      <c r="E22" s="43">
        <v>83</v>
      </c>
      <c r="F22" s="43">
        <v>82</v>
      </c>
      <c r="G22" s="43">
        <v>91</v>
      </c>
      <c r="H22" s="43">
        <v>96</v>
      </c>
      <c r="I22" s="43">
        <v>78</v>
      </c>
      <c r="J22" s="43">
        <v>98</v>
      </c>
      <c r="K22" s="43">
        <v>116</v>
      </c>
      <c r="L22" s="47"/>
      <c r="N22" s="30"/>
      <c r="O22" s="77">
        <v>2016</v>
      </c>
      <c r="P22" s="69">
        <v>2025</v>
      </c>
      <c r="R22" s="74"/>
    </row>
    <row r="23" spans="1:18" x14ac:dyDescent="0.25">
      <c r="A23" s="78" t="s">
        <v>16</v>
      </c>
      <c r="B23" s="10">
        <v>71</v>
      </c>
      <c r="C23" s="10">
        <v>72</v>
      </c>
      <c r="D23" s="43">
        <v>79</v>
      </c>
      <c r="E23" s="43">
        <v>81</v>
      </c>
      <c r="F23" s="43">
        <v>79</v>
      </c>
      <c r="G23" s="43">
        <v>84</v>
      </c>
      <c r="H23" s="43">
        <v>85</v>
      </c>
      <c r="I23" s="43">
        <v>85</v>
      </c>
      <c r="J23" s="43">
        <v>91</v>
      </c>
      <c r="K23" s="43">
        <v>87</v>
      </c>
      <c r="L23" s="47"/>
      <c r="N23" s="8" t="s">
        <v>13</v>
      </c>
      <c r="O23" s="73">
        <f t="shared" ref="O23:O30" si="1">+B18/B$5</f>
        <v>0.75901260877286447</v>
      </c>
      <c r="P23" s="76">
        <f t="shared" ref="P23:P30" si="2">+K18/K$5</f>
        <v>0.73134328358208955</v>
      </c>
      <c r="R23" s="74"/>
    </row>
    <row r="24" spans="1:18" x14ac:dyDescent="0.25">
      <c r="A24" s="78" t="s">
        <v>158</v>
      </c>
      <c r="B24" s="10">
        <v>32</v>
      </c>
      <c r="C24" s="10">
        <v>35</v>
      </c>
      <c r="D24" s="43">
        <v>50</v>
      </c>
      <c r="E24" s="43">
        <v>21</v>
      </c>
      <c r="F24" s="43">
        <v>29</v>
      </c>
      <c r="G24" s="43">
        <v>32</v>
      </c>
      <c r="H24" s="43">
        <v>27</v>
      </c>
      <c r="I24" s="43">
        <v>25</v>
      </c>
      <c r="J24" s="43">
        <v>23</v>
      </c>
      <c r="K24" s="43">
        <v>27</v>
      </c>
      <c r="L24" s="47"/>
      <c r="N24" s="8" t="s">
        <v>14</v>
      </c>
      <c r="O24" s="73">
        <f t="shared" si="1"/>
        <v>9.7496004262120406E-2</v>
      </c>
      <c r="P24" s="76">
        <f t="shared" si="2"/>
        <v>0.12102139902895162</v>
      </c>
      <c r="R24" s="74"/>
    </row>
    <row r="25" spans="1:18" x14ac:dyDescent="0.25">
      <c r="A25" s="89" t="s">
        <v>172</v>
      </c>
      <c r="B25" s="13">
        <v>0</v>
      </c>
      <c r="C25" s="13">
        <v>0</v>
      </c>
      <c r="D25" s="90">
        <v>0</v>
      </c>
      <c r="E25" s="90">
        <v>0</v>
      </c>
      <c r="F25" s="90">
        <v>35</v>
      </c>
      <c r="G25" s="90">
        <v>42</v>
      </c>
      <c r="H25" s="90">
        <v>34</v>
      </c>
      <c r="I25" s="90">
        <v>72</v>
      </c>
      <c r="J25" s="90">
        <v>67</v>
      </c>
      <c r="K25" s="90">
        <v>50</v>
      </c>
      <c r="L25" s="47"/>
      <c r="N25" s="8" t="s">
        <v>167</v>
      </c>
      <c r="O25" s="73">
        <f t="shared" si="1"/>
        <v>2.4862369028591726E-3</v>
      </c>
      <c r="P25" s="76">
        <f t="shared" si="2"/>
        <v>1.9960438770005393E-2</v>
      </c>
      <c r="R25" s="74"/>
    </row>
    <row r="26" spans="1:18" x14ac:dyDescent="0.25">
      <c r="A26" s="91" t="s">
        <v>1</v>
      </c>
      <c r="B26" s="12">
        <f>SUM(B18:B25)</f>
        <v>5631</v>
      </c>
      <c r="C26" s="12">
        <f t="shared" ref="C26:K26" si="3">SUM(C18:C25)</f>
        <v>5016</v>
      </c>
      <c r="D26" s="12">
        <f t="shared" si="3"/>
        <v>4789</v>
      </c>
      <c r="E26" s="12">
        <f t="shared" si="3"/>
        <v>4970</v>
      </c>
      <c r="F26" s="12">
        <f t="shared" si="3"/>
        <v>4510</v>
      </c>
      <c r="G26" s="12">
        <f t="shared" si="3"/>
        <v>4521</v>
      </c>
      <c r="H26" s="12">
        <f t="shared" si="3"/>
        <v>5178</v>
      </c>
      <c r="I26" s="12">
        <f t="shared" si="3"/>
        <v>5064</v>
      </c>
      <c r="J26" s="12">
        <f t="shared" si="3"/>
        <v>5208</v>
      </c>
      <c r="K26" s="12">
        <f t="shared" si="3"/>
        <v>5561</v>
      </c>
      <c r="L26" s="47"/>
      <c r="N26" s="8" t="s">
        <v>15</v>
      </c>
      <c r="O26" s="73">
        <f t="shared" si="1"/>
        <v>0.1115254839282543</v>
      </c>
      <c r="P26" s="76">
        <f t="shared" si="2"/>
        <v>7.7324222262183065E-2</v>
      </c>
      <c r="R26" s="74"/>
    </row>
    <row r="27" spans="1:18" x14ac:dyDescent="0.25">
      <c r="A27" s="8"/>
      <c r="B27" s="10"/>
      <c r="C27" s="10"/>
      <c r="D27" s="10"/>
      <c r="E27" s="10"/>
      <c r="F27" s="10"/>
      <c r="G27" s="10"/>
      <c r="H27" s="10"/>
      <c r="I27" s="10"/>
      <c r="J27" s="10"/>
      <c r="K27" s="10"/>
      <c r="N27" s="8" t="s">
        <v>173</v>
      </c>
      <c r="O27" s="73">
        <f t="shared" si="1"/>
        <v>1.1188066062866276E-2</v>
      </c>
      <c r="P27" s="76">
        <f t="shared" si="2"/>
        <v>2.0859557633519151E-2</v>
      </c>
    </row>
    <row r="28" spans="1:18" x14ac:dyDescent="0.25">
      <c r="A28" s="8"/>
      <c r="B28" s="10"/>
      <c r="C28" s="10"/>
      <c r="D28" s="10"/>
      <c r="E28" s="10"/>
      <c r="F28" s="10"/>
      <c r="G28" s="10"/>
      <c r="H28" s="10"/>
      <c r="I28" s="10"/>
      <c r="J28" s="10"/>
      <c r="K28" s="10"/>
      <c r="N28" s="8" t="s">
        <v>16</v>
      </c>
      <c r="O28" s="73">
        <f t="shared" si="1"/>
        <v>1.2608772864500089E-2</v>
      </c>
      <c r="P28" s="76">
        <f t="shared" si="2"/>
        <v>1.5644668225139362E-2</v>
      </c>
    </row>
    <row r="29" spans="1:18" x14ac:dyDescent="0.25">
      <c r="A29" s="8"/>
      <c r="B29" s="10"/>
      <c r="C29" s="10"/>
      <c r="D29" s="10"/>
      <c r="E29" s="10"/>
      <c r="F29" s="10"/>
      <c r="G29" s="10"/>
      <c r="H29" s="10"/>
      <c r="I29" s="10"/>
      <c r="J29" s="10"/>
      <c r="K29" s="10"/>
      <c r="N29" s="8" t="s">
        <v>158</v>
      </c>
      <c r="O29" s="73">
        <f t="shared" si="1"/>
        <v>5.6828272065352512E-3</v>
      </c>
      <c r="P29" s="76">
        <f t="shared" si="2"/>
        <v>4.8552418629742855E-3</v>
      </c>
    </row>
    <row r="30" spans="1:18" x14ac:dyDescent="0.25">
      <c r="A30" s="8"/>
      <c r="B30" s="10"/>
      <c r="C30" s="10"/>
      <c r="D30" s="10"/>
      <c r="E30" s="10"/>
      <c r="F30" s="10"/>
      <c r="G30" s="10"/>
      <c r="H30" s="10"/>
      <c r="I30" s="10"/>
      <c r="J30" s="10"/>
      <c r="K30" s="10"/>
      <c r="N30" s="8" t="s">
        <v>172</v>
      </c>
      <c r="O30" s="73">
        <f t="shared" si="1"/>
        <v>0</v>
      </c>
      <c r="P30" s="76">
        <f t="shared" si="2"/>
        <v>8.9911886351375647E-3</v>
      </c>
    </row>
    <row r="31" spans="1:18" x14ac:dyDescent="0.25">
      <c r="A31" s="8"/>
      <c r="B31" s="10"/>
      <c r="C31" s="10"/>
      <c r="D31" s="10"/>
      <c r="E31" s="10"/>
      <c r="F31" s="10"/>
      <c r="G31" s="10"/>
      <c r="H31" s="10"/>
      <c r="I31" s="10"/>
      <c r="J31" s="10"/>
      <c r="K31" s="10"/>
      <c r="N31" s="30"/>
      <c r="O31" s="27">
        <f>SUM(O23:O30)</f>
        <v>1</v>
      </c>
      <c r="P31" s="27">
        <f>SUM(P23:P30)</f>
        <v>0.99999999999999989</v>
      </c>
    </row>
    <row r="32" spans="1:18" x14ac:dyDescent="0.25">
      <c r="A32" s="8"/>
      <c r="B32" s="10"/>
      <c r="C32" s="10"/>
      <c r="D32" s="10"/>
      <c r="E32" s="10"/>
      <c r="F32" s="10"/>
      <c r="G32" s="10"/>
      <c r="H32" s="10"/>
      <c r="I32" s="10"/>
      <c r="J32" s="10"/>
      <c r="K32" s="10"/>
      <c r="N32" s="30"/>
      <c r="O32" s="30"/>
      <c r="P32" s="30"/>
    </row>
    <row r="33" spans="1:16" x14ac:dyDescent="0.25">
      <c r="A33" s="8"/>
      <c r="B33" s="10"/>
      <c r="C33" s="10"/>
      <c r="D33" s="10"/>
      <c r="E33" s="10"/>
      <c r="F33" s="10"/>
      <c r="G33" s="10"/>
      <c r="H33" s="10"/>
      <c r="I33" s="10"/>
      <c r="J33" s="10"/>
      <c r="K33" s="10"/>
      <c r="N33" s="30"/>
      <c r="O33" s="77" t="s">
        <v>177</v>
      </c>
      <c r="P33" s="69" t="s">
        <v>178</v>
      </c>
    </row>
    <row r="34" spans="1:16" x14ac:dyDescent="0.25">
      <c r="A34" s="8"/>
      <c r="B34" s="10"/>
      <c r="C34" s="10"/>
      <c r="D34" s="10"/>
      <c r="E34" s="10"/>
      <c r="F34" s="10"/>
      <c r="G34" s="10"/>
      <c r="H34" s="10"/>
      <c r="I34" s="10"/>
      <c r="J34" s="10"/>
      <c r="K34" s="10"/>
      <c r="N34" s="8" t="s">
        <v>13</v>
      </c>
      <c r="O34" s="27">
        <f>+O23</f>
        <v>0.75901260877286447</v>
      </c>
      <c r="P34" s="27">
        <f>+P23</f>
        <v>0.73134328358208955</v>
      </c>
    </row>
    <row r="35" spans="1:16" x14ac:dyDescent="0.25">
      <c r="A35" s="8"/>
      <c r="B35" s="10"/>
      <c r="C35" s="10"/>
      <c r="D35" s="10"/>
      <c r="E35" s="10"/>
      <c r="F35" s="10"/>
      <c r="G35" s="10"/>
      <c r="H35" s="10"/>
      <c r="I35" s="10"/>
      <c r="J35" s="10"/>
      <c r="K35" s="10"/>
      <c r="N35" s="8" t="s">
        <v>14</v>
      </c>
      <c r="O35" s="27">
        <f>+O24</f>
        <v>9.7496004262120406E-2</v>
      </c>
      <c r="P35" s="27">
        <f>+P24</f>
        <v>0.12102139902895162</v>
      </c>
    </row>
    <row r="36" spans="1:16" x14ac:dyDescent="0.25">
      <c r="A36" s="8"/>
      <c r="B36" s="10"/>
      <c r="C36" s="10"/>
      <c r="D36" s="10"/>
      <c r="E36" s="10"/>
      <c r="F36" s="10"/>
      <c r="G36" s="10"/>
      <c r="H36" s="10"/>
      <c r="I36" s="10"/>
      <c r="J36" s="10"/>
      <c r="K36" s="10"/>
      <c r="N36" s="8" t="s">
        <v>15</v>
      </c>
      <c r="O36" s="27">
        <f>+O26</f>
        <v>0.1115254839282543</v>
      </c>
      <c r="P36" s="27">
        <f>+P26</f>
        <v>7.7324222262183065E-2</v>
      </c>
    </row>
    <row r="37" spans="1:16" x14ac:dyDescent="0.25">
      <c r="A37" s="25"/>
      <c r="B37" s="13"/>
      <c r="C37" s="13"/>
      <c r="D37" s="13"/>
      <c r="E37" s="13"/>
      <c r="F37" s="13"/>
      <c r="G37" s="13"/>
      <c r="H37" s="13"/>
      <c r="I37" s="13"/>
      <c r="J37" s="13"/>
      <c r="K37" s="13"/>
      <c r="L37" s="24"/>
      <c r="N37" s="30" t="s">
        <v>0</v>
      </c>
      <c r="O37" s="27">
        <f>+O25+O27+O28+O29+O30</f>
        <v>3.1965903036760786E-2</v>
      </c>
      <c r="P37" s="27">
        <f>+P25+P27+P28+P29+P30</f>
        <v>7.0311095126775761E-2</v>
      </c>
    </row>
    <row r="38" spans="1:16" x14ac:dyDescent="0.25">
      <c r="A38" s="8"/>
      <c r="B38" s="10"/>
      <c r="C38" s="10"/>
      <c r="D38" s="10"/>
      <c r="E38" s="10"/>
      <c r="F38" s="10"/>
      <c r="G38" s="10"/>
      <c r="H38" s="10"/>
      <c r="I38" s="10"/>
      <c r="J38" s="10"/>
      <c r="K38" s="10"/>
      <c r="N38" s="30"/>
      <c r="O38" s="27">
        <f>SUM(O34:O37)</f>
        <v>1</v>
      </c>
      <c r="P38" s="27">
        <f>SUM(P34:P37)</f>
        <v>1</v>
      </c>
    </row>
    <row r="39" spans="1:16" x14ac:dyDescent="0.25">
      <c r="A39" s="87" t="s">
        <v>181</v>
      </c>
      <c r="B39" s="86">
        <f>+B$3</f>
        <v>2016</v>
      </c>
      <c r="C39" s="86">
        <f t="shared" ref="C39:K39" si="4">+C$3</f>
        <v>2017</v>
      </c>
      <c r="D39" s="86">
        <f t="shared" si="4"/>
        <v>2018</v>
      </c>
      <c r="E39" s="86">
        <f t="shared" si="4"/>
        <v>2019</v>
      </c>
      <c r="F39" s="86">
        <f t="shared" si="4"/>
        <v>2020</v>
      </c>
      <c r="G39" s="86">
        <f t="shared" si="4"/>
        <v>2021</v>
      </c>
      <c r="H39" s="86">
        <f t="shared" si="4"/>
        <v>2022</v>
      </c>
      <c r="I39" s="86">
        <f t="shared" si="4"/>
        <v>2023</v>
      </c>
      <c r="J39" s="86">
        <f t="shared" si="4"/>
        <v>2024</v>
      </c>
      <c r="K39" s="86">
        <f t="shared" si="4"/>
        <v>2025</v>
      </c>
      <c r="L39" s="9"/>
    </row>
    <row r="40" spans="1:16" x14ac:dyDescent="0.25">
      <c r="A40" s="79" t="s">
        <v>137</v>
      </c>
      <c r="B40" s="10">
        <v>5222</v>
      </c>
      <c r="C40" s="10">
        <v>4707</v>
      </c>
      <c r="D40" s="10">
        <v>4726</v>
      </c>
      <c r="E40" s="10">
        <v>4925</v>
      </c>
      <c r="F40" s="10">
        <v>4460</v>
      </c>
      <c r="G40" s="10">
        <v>4491</v>
      </c>
      <c r="H40" s="10">
        <v>5157</v>
      </c>
      <c r="I40" s="10">
        <v>5050</v>
      </c>
      <c r="J40" s="10">
        <v>5187</v>
      </c>
      <c r="K40" s="10">
        <v>5546</v>
      </c>
      <c r="L40" s="47"/>
    </row>
    <row r="41" spans="1:16" x14ac:dyDescent="0.25">
      <c r="A41" s="89" t="s">
        <v>136</v>
      </c>
      <c r="B41" s="13">
        <v>409</v>
      </c>
      <c r="C41" s="13">
        <v>309</v>
      </c>
      <c r="D41" s="90">
        <v>63</v>
      </c>
      <c r="E41" s="90">
        <v>45</v>
      </c>
      <c r="F41" s="90">
        <v>50</v>
      </c>
      <c r="G41" s="90">
        <v>30</v>
      </c>
      <c r="H41" s="90">
        <v>21</v>
      </c>
      <c r="I41" s="90">
        <v>14</v>
      </c>
      <c r="J41" s="90">
        <v>21</v>
      </c>
      <c r="K41" s="90">
        <v>15</v>
      </c>
      <c r="L41" s="47"/>
    </row>
    <row r="42" spans="1:16" x14ac:dyDescent="0.25">
      <c r="A42" s="91" t="s">
        <v>1</v>
      </c>
      <c r="B42" s="12">
        <f>+B40+B41</f>
        <v>5631</v>
      </c>
      <c r="C42" s="12">
        <f t="shared" ref="C42:K42" si="5">+C40+C41</f>
        <v>5016</v>
      </c>
      <c r="D42" s="12">
        <f t="shared" si="5"/>
        <v>4789</v>
      </c>
      <c r="E42" s="12">
        <f t="shared" si="5"/>
        <v>4970</v>
      </c>
      <c r="F42" s="12">
        <f t="shared" si="5"/>
        <v>4510</v>
      </c>
      <c r="G42" s="12">
        <f t="shared" si="5"/>
        <v>4521</v>
      </c>
      <c r="H42" s="12">
        <f t="shared" si="5"/>
        <v>5178</v>
      </c>
      <c r="I42" s="12">
        <f t="shared" si="5"/>
        <v>5064</v>
      </c>
      <c r="J42" s="12">
        <f t="shared" si="5"/>
        <v>5208</v>
      </c>
      <c r="K42" s="12">
        <f t="shared" si="5"/>
        <v>5561</v>
      </c>
      <c r="L42" s="47"/>
    </row>
    <row r="43" spans="1:16" x14ac:dyDescent="0.25">
      <c r="A43" s="81" t="s">
        <v>135</v>
      </c>
      <c r="B43" s="23">
        <f t="shared" ref="B43:K43" si="6">B40/(B40+B41)</f>
        <v>0.92736636476647127</v>
      </c>
      <c r="C43" s="23">
        <f t="shared" si="6"/>
        <v>0.9383971291866029</v>
      </c>
      <c r="D43" s="23">
        <f t="shared" si="6"/>
        <v>0.98684485278763834</v>
      </c>
      <c r="E43" s="23">
        <f t="shared" si="6"/>
        <v>0.99094567404426559</v>
      </c>
      <c r="F43" s="23">
        <f t="shared" si="6"/>
        <v>0.98891352549889133</v>
      </c>
      <c r="G43" s="23">
        <f t="shared" si="6"/>
        <v>0.99336429993364295</v>
      </c>
      <c r="H43" s="23">
        <f t="shared" si="6"/>
        <v>0.9959443800695249</v>
      </c>
      <c r="I43" s="23">
        <f t="shared" si="6"/>
        <v>0.9972353870458136</v>
      </c>
      <c r="J43" s="23">
        <f t="shared" si="6"/>
        <v>0.99596774193548387</v>
      </c>
      <c r="K43" s="23">
        <f t="shared" si="6"/>
        <v>0.99730264340945873</v>
      </c>
    </row>
    <row r="44" spans="1:16" x14ac:dyDescent="0.25">
      <c r="A44" s="18"/>
      <c r="B44" s="26"/>
      <c r="C44" s="26"/>
      <c r="D44" s="26"/>
      <c r="E44" s="26"/>
      <c r="F44" s="26"/>
      <c r="G44" s="26"/>
      <c r="H44" s="26"/>
      <c r="I44" s="26"/>
      <c r="J44" s="26"/>
      <c r="K44" s="26"/>
    </row>
    <row r="45" spans="1:16" x14ac:dyDescent="0.25">
      <c r="A45" s="85" t="s">
        <v>182</v>
      </c>
      <c r="B45" s="86">
        <f>+B$3</f>
        <v>2016</v>
      </c>
      <c r="C45" s="86">
        <f t="shared" ref="C45:K45" si="7">+C$3</f>
        <v>2017</v>
      </c>
      <c r="D45" s="86">
        <f t="shared" si="7"/>
        <v>2018</v>
      </c>
      <c r="E45" s="86">
        <f t="shared" si="7"/>
        <v>2019</v>
      </c>
      <c r="F45" s="86">
        <f t="shared" si="7"/>
        <v>2020</v>
      </c>
      <c r="G45" s="86">
        <f t="shared" si="7"/>
        <v>2021</v>
      </c>
      <c r="H45" s="86">
        <f t="shared" si="7"/>
        <v>2022</v>
      </c>
      <c r="I45" s="86">
        <f t="shared" si="7"/>
        <v>2023</v>
      </c>
      <c r="J45" s="86">
        <f t="shared" si="7"/>
        <v>2024</v>
      </c>
      <c r="K45" s="86">
        <f t="shared" si="7"/>
        <v>2025</v>
      </c>
      <c r="L45" s="7"/>
    </row>
    <row r="46" spans="1:16" x14ac:dyDescent="0.25">
      <c r="A46" s="79" t="s">
        <v>10</v>
      </c>
      <c r="B46" s="10">
        <v>2840</v>
      </c>
      <c r="C46" s="10">
        <v>2898</v>
      </c>
      <c r="D46" s="10">
        <v>2792</v>
      </c>
      <c r="E46" s="10">
        <v>2765</v>
      </c>
      <c r="F46" s="10">
        <v>2602</v>
      </c>
      <c r="G46" s="10">
        <v>2702</v>
      </c>
      <c r="H46" s="10">
        <v>2777</v>
      </c>
      <c r="I46" s="10">
        <v>2657</v>
      </c>
      <c r="J46" s="10">
        <v>2813</v>
      </c>
      <c r="K46" s="10">
        <v>2879</v>
      </c>
      <c r="L46" s="47"/>
    </row>
    <row r="47" spans="1:16" x14ac:dyDescent="0.25">
      <c r="A47" s="88" t="s">
        <v>9</v>
      </c>
      <c r="B47" s="13">
        <v>2791</v>
      </c>
      <c r="C47" s="13">
        <v>2118</v>
      </c>
      <c r="D47" s="13">
        <v>1997</v>
      </c>
      <c r="E47" s="13">
        <v>2205</v>
      </c>
      <c r="F47" s="13">
        <v>1908</v>
      </c>
      <c r="G47" s="13">
        <v>1819</v>
      </c>
      <c r="H47" s="13">
        <v>2401</v>
      </c>
      <c r="I47" s="13">
        <v>2407</v>
      </c>
      <c r="J47" s="13">
        <v>2395</v>
      </c>
      <c r="K47" s="13">
        <v>2682</v>
      </c>
      <c r="L47" s="47"/>
    </row>
    <row r="48" spans="1:16" x14ac:dyDescent="0.25">
      <c r="A48" s="91" t="s">
        <v>1</v>
      </c>
      <c r="B48" s="12">
        <f>+B46+B47</f>
        <v>5631</v>
      </c>
      <c r="C48" s="12">
        <f t="shared" ref="C48" si="8">+C46+C47</f>
        <v>5016</v>
      </c>
      <c r="D48" s="12">
        <f t="shared" ref="D48" si="9">+D46+D47</f>
        <v>4789</v>
      </c>
      <c r="E48" s="12">
        <f t="shared" ref="E48" si="10">+E46+E47</f>
        <v>4970</v>
      </c>
      <c r="F48" s="12">
        <f t="shared" ref="F48" si="11">+F46+F47</f>
        <v>4510</v>
      </c>
      <c r="G48" s="12">
        <f t="shared" ref="G48" si="12">+G46+G47</f>
        <v>4521</v>
      </c>
      <c r="H48" s="12">
        <f t="shared" ref="H48" si="13">+H46+H47</f>
        <v>5178</v>
      </c>
      <c r="I48" s="12">
        <f t="shared" ref="I48" si="14">+I46+I47</f>
        <v>5064</v>
      </c>
      <c r="J48" s="12">
        <f t="shared" ref="J48" si="15">+J46+J47</f>
        <v>5208</v>
      </c>
      <c r="K48" s="12">
        <f t="shared" ref="K48" si="16">+K46+K47</f>
        <v>5561</v>
      </c>
      <c r="L48" s="47"/>
    </row>
    <row r="49" spans="1:12" x14ac:dyDescent="0.25">
      <c r="A49" s="81" t="s">
        <v>11</v>
      </c>
      <c r="B49" s="23">
        <f t="shared" ref="B49:K49" si="17">B46/B5</f>
        <v>0.50435091458000358</v>
      </c>
      <c r="C49" s="23">
        <f t="shared" si="17"/>
        <v>0.57775119617224879</v>
      </c>
      <c r="D49" s="23">
        <f t="shared" si="17"/>
        <v>0.58300271455418673</v>
      </c>
      <c r="E49" s="23">
        <f t="shared" si="17"/>
        <v>0.55633802816901412</v>
      </c>
      <c r="F49" s="23">
        <f t="shared" si="17"/>
        <v>0.57694013303769398</v>
      </c>
      <c r="G49" s="23">
        <f t="shared" si="17"/>
        <v>0.59765538597655388</v>
      </c>
      <c r="H49" s="23">
        <f t="shared" si="17"/>
        <v>0.53630745461568174</v>
      </c>
      <c r="I49" s="23">
        <f t="shared" si="17"/>
        <v>0.52468404423380721</v>
      </c>
      <c r="J49" s="23">
        <f t="shared" si="17"/>
        <v>0.54013056835637485</v>
      </c>
      <c r="K49" s="23">
        <f t="shared" si="17"/>
        <v>0.51771264161122099</v>
      </c>
    </row>
    <row r="50" spans="1:12" x14ac:dyDescent="0.25">
      <c r="A50" s="19"/>
      <c r="B50" s="23"/>
      <c r="C50" s="23"/>
      <c r="D50" s="23"/>
      <c r="E50" s="23"/>
      <c r="F50" s="23"/>
      <c r="G50" s="23"/>
      <c r="H50" s="23"/>
      <c r="I50" s="23"/>
      <c r="J50" s="23"/>
      <c r="K50" s="23" t="s">
        <v>163</v>
      </c>
      <c r="L50" s="23"/>
    </row>
    <row r="51" spans="1:12" ht="14" x14ac:dyDescent="0.3">
      <c r="A51" s="2" t="s">
        <v>166</v>
      </c>
      <c r="B51" s="28"/>
      <c r="C51" s="28"/>
      <c r="D51" s="28"/>
      <c r="E51" s="28"/>
      <c r="F51" s="28"/>
      <c r="G51" s="28"/>
      <c r="H51" s="28"/>
      <c r="I51" s="28"/>
      <c r="J51" s="28"/>
      <c r="K51" s="28"/>
    </row>
    <row r="52" spans="1:12" ht="6" customHeight="1" x14ac:dyDescent="0.25">
      <c r="A52" s="19"/>
      <c r="B52" s="23"/>
      <c r="C52" s="23"/>
      <c r="D52" s="23"/>
      <c r="E52" s="23"/>
      <c r="F52" s="23"/>
      <c r="G52" s="23"/>
      <c r="H52" s="23"/>
      <c r="I52" s="23"/>
      <c r="J52" s="23"/>
      <c r="K52" s="23"/>
    </row>
    <row r="53" spans="1:12" x14ac:dyDescent="0.25">
      <c r="A53" s="5"/>
      <c r="B53" s="6">
        <f>+B$3</f>
        <v>2016</v>
      </c>
      <c r="C53" s="6">
        <f t="shared" ref="C53:K53" si="18">+C$3</f>
        <v>2017</v>
      </c>
      <c r="D53" s="6">
        <f t="shared" si="18"/>
        <v>2018</v>
      </c>
      <c r="E53" s="6">
        <f t="shared" si="18"/>
        <v>2019</v>
      </c>
      <c r="F53" s="6">
        <f t="shared" si="18"/>
        <v>2020</v>
      </c>
      <c r="G53" s="6">
        <f t="shared" si="18"/>
        <v>2021</v>
      </c>
      <c r="H53" s="6">
        <f t="shared" si="18"/>
        <v>2022</v>
      </c>
      <c r="I53" s="6">
        <f t="shared" si="18"/>
        <v>2023</v>
      </c>
      <c r="J53" s="6">
        <f t="shared" si="18"/>
        <v>2024</v>
      </c>
      <c r="K53" s="6">
        <f t="shared" si="18"/>
        <v>2025</v>
      </c>
    </row>
    <row r="54" spans="1:12" ht="6" customHeight="1" x14ac:dyDescent="0.25">
      <c r="A54" s="7"/>
      <c r="B54" s="16"/>
      <c r="C54" s="16"/>
      <c r="D54" s="16"/>
      <c r="E54" s="16"/>
      <c r="F54" s="16"/>
      <c r="G54" s="16"/>
      <c r="H54" s="16"/>
      <c r="I54" s="16"/>
      <c r="J54" s="16"/>
      <c r="K54" s="16"/>
    </row>
    <row r="55" spans="1:12" x14ac:dyDescent="0.25">
      <c r="A55" s="14" t="s">
        <v>131</v>
      </c>
      <c r="B55" s="12">
        <f t="shared" ref="B55:K55" si="19">SUM(B67:B75)</f>
        <v>5631</v>
      </c>
      <c r="C55" s="12">
        <f t="shared" si="19"/>
        <v>5016</v>
      </c>
      <c r="D55" s="12">
        <f t="shared" si="19"/>
        <v>4789</v>
      </c>
      <c r="E55" s="12">
        <f t="shared" si="19"/>
        <v>4970</v>
      </c>
      <c r="F55" s="12">
        <f t="shared" si="19"/>
        <v>4510</v>
      </c>
      <c r="G55" s="12">
        <f t="shared" si="19"/>
        <v>4521</v>
      </c>
      <c r="H55" s="12">
        <f t="shared" si="19"/>
        <v>5178</v>
      </c>
      <c r="I55" s="12">
        <f t="shared" si="19"/>
        <v>5064</v>
      </c>
      <c r="J55" s="12">
        <f t="shared" si="19"/>
        <v>5208</v>
      </c>
      <c r="K55" s="12">
        <f t="shared" si="19"/>
        <v>5561</v>
      </c>
    </row>
    <row r="56" spans="1:12" x14ac:dyDescent="0.25">
      <c r="A56" s="19"/>
      <c r="B56" s="70"/>
      <c r="C56" s="70"/>
      <c r="D56" s="70"/>
      <c r="E56" s="70"/>
      <c r="F56" s="70"/>
      <c r="G56" s="70"/>
      <c r="H56" s="70"/>
      <c r="I56" s="70"/>
      <c r="J56" s="70"/>
      <c r="K56" s="70"/>
    </row>
    <row r="57" spans="1:12" x14ac:dyDescent="0.25">
      <c r="A57" s="85" t="s">
        <v>183</v>
      </c>
      <c r="B57" s="86">
        <f>+B$3</f>
        <v>2016</v>
      </c>
      <c r="C57" s="86">
        <f t="shared" ref="C57:K57" si="20">+C$3</f>
        <v>2017</v>
      </c>
      <c r="D57" s="86">
        <f t="shared" si="20"/>
        <v>2018</v>
      </c>
      <c r="E57" s="86">
        <f t="shared" si="20"/>
        <v>2019</v>
      </c>
      <c r="F57" s="86">
        <f t="shared" si="20"/>
        <v>2020</v>
      </c>
      <c r="G57" s="86">
        <f t="shared" si="20"/>
        <v>2021</v>
      </c>
      <c r="H57" s="86">
        <f t="shared" si="20"/>
        <v>2022</v>
      </c>
      <c r="I57" s="86">
        <f t="shared" si="20"/>
        <v>2023</v>
      </c>
      <c r="J57" s="86">
        <f t="shared" si="20"/>
        <v>2024</v>
      </c>
      <c r="K57" s="86">
        <f t="shared" si="20"/>
        <v>2025</v>
      </c>
    </row>
    <row r="58" spans="1:12" x14ac:dyDescent="0.25">
      <c r="A58" s="79" t="s">
        <v>6</v>
      </c>
      <c r="B58" s="10">
        <v>2576</v>
      </c>
      <c r="C58" s="10">
        <v>2208</v>
      </c>
      <c r="D58" s="10">
        <v>2043</v>
      </c>
      <c r="E58" s="10">
        <v>2126</v>
      </c>
      <c r="F58" s="10">
        <v>1955</v>
      </c>
      <c r="G58" s="10">
        <v>1816</v>
      </c>
      <c r="H58" s="10">
        <v>2170</v>
      </c>
      <c r="I58" s="10">
        <v>2090</v>
      </c>
      <c r="J58" s="10">
        <v>2111</v>
      </c>
      <c r="K58" s="10">
        <v>2197</v>
      </c>
      <c r="L58" s="9"/>
    </row>
    <row r="59" spans="1:12" x14ac:dyDescent="0.25">
      <c r="A59" s="88" t="s">
        <v>7</v>
      </c>
      <c r="B59" s="13">
        <v>3055</v>
      </c>
      <c r="C59" s="13">
        <v>2808</v>
      </c>
      <c r="D59" s="13">
        <v>2746</v>
      </c>
      <c r="E59" s="13">
        <v>2844</v>
      </c>
      <c r="F59" s="13">
        <v>2555</v>
      </c>
      <c r="G59" s="13">
        <v>2705</v>
      </c>
      <c r="H59" s="13">
        <v>3008</v>
      </c>
      <c r="I59" s="13">
        <v>2974</v>
      </c>
      <c r="J59" s="13">
        <v>3097</v>
      </c>
      <c r="K59" s="13">
        <v>3364</v>
      </c>
      <c r="L59" s="9"/>
    </row>
    <row r="60" spans="1:12" x14ac:dyDescent="0.25">
      <c r="A60" s="91" t="s">
        <v>1</v>
      </c>
      <c r="B60" s="12">
        <f>+B58+B59</f>
        <v>5631</v>
      </c>
      <c r="C60" s="12">
        <f t="shared" ref="C60" si="21">+C58+C59</f>
        <v>5016</v>
      </c>
      <c r="D60" s="12">
        <f t="shared" ref="D60" si="22">+D58+D59</f>
        <v>4789</v>
      </c>
      <c r="E60" s="12">
        <f t="shared" ref="E60" si="23">+E58+E59</f>
        <v>4970</v>
      </c>
      <c r="F60" s="12">
        <f t="shared" ref="F60" si="24">+F58+F59</f>
        <v>4510</v>
      </c>
      <c r="G60" s="12">
        <f t="shared" ref="G60" si="25">+G58+G59</f>
        <v>4521</v>
      </c>
      <c r="H60" s="12">
        <f t="shared" ref="H60" si="26">+H58+H59</f>
        <v>5178</v>
      </c>
      <c r="I60" s="12">
        <f t="shared" ref="I60" si="27">+I58+I59</f>
        <v>5064</v>
      </c>
      <c r="J60" s="12">
        <f t="shared" ref="J60" si="28">+J58+J59</f>
        <v>5208</v>
      </c>
      <c r="K60" s="12">
        <f t="shared" ref="K60" si="29">+K58+K59</f>
        <v>5561</v>
      </c>
      <c r="L60" s="9"/>
    </row>
    <row r="61" spans="1:12" x14ac:dyDescent="0.25">
      <c r="A61" s="81" t="s">
        <v>175</v>
      </c>
      <c r="B61" s="75">
        <f>B58/SUM(B58:B59)</f>
        <v>0.45746759012608773</v>
      </c>
      <c r="C61" s="75">
        <f t="shared" ref="C61:K61" si="30">C58/SUM(C58:C59)</f>
        <v>0.44019138755980863</v>
      </c>
      <c r="D61" s="75">
        <f t="shared" si="30"/>
        <v>0.42660263102944246</v>
      </c>
      <c r="E61" s="75">
        <f t="shared" si="30"/>
        <v>0.42776659959758551</v>
      </c>
      <c r="F61" s="75">
        <f t="shared" si="30"/>
        <v>0.43348115299334811</v>
      </c>
      <c r="G61" s="75">
        <f t="shared" si="30"/>
        <v>0.40168104401681043</v>
      </c>
      <c r="H61" s="75">
        <f t="shared" si="30"/>
        <v>0.41908072614909231</v>
      </c>
      <c r="I61" s="75">
        <f t="shared" si="30"/>
        <v>0.4127172195892575</v>
      </c>
      <c r="J61" s="75">
        <f t="shared" si="30"/>
        <v>0.4053379416282642</v>
      </c>
      <c r="K61" s="75">
        <f t="shared" si="30"/>
        <v>0.39507282862794463</v>
      </c>
      <c r="L61" s="9"/>
    </row>
    <row r="62" spans="1:12" x14ac:dyDescent="0.25">
      <c r="A62" s="81" t="s">
        <v>8</v>
      </c>
      <c r="B62" s="23">
        <f t="shared" ref="B62:K62" si="31">B59/SUM(B58:B59)</f>
        <v>0.54253240987391227</v>
      </c>
      <c r="C62" s="23">
        <f t="shared" si="31"/>
        <v>0.55980861244019142</v>
      </c>
      <c r="D62" s="23">
        <f t="shared" si="31"/>
        <v>0.57339736897055749</v>
      </c>
      <c r="E62" s="23">
        <f t="shared" si="31"/>
        <v>0.57223340040241444</v>
      </c>
      <c r="F62" s="23">
        <f t="shared" si="31"/>
        <v>0.56651884700665189</v>
      </c>
      <c r="G62" s="23">
        <f t="shared" si="31"/>
        <v>0.59831895598318952</v>
      </c>
      <c r="H62" s="23">
        <f t="shared" si="31"/>
        <v>0.58091927385090769</v>
      </c>
      <c r="I62" s="23">
        <f t="shared" si="31"/>
        <v>0.58728278041074244</v>
      </c>
      <c r="J62" s="23">
        <f t="shared" si="31"/>
        <v>0.5946620583717358</v>
      </c>
      <c r="K62" s="23">
        <f t="shared" si="31"/>
        <v>0.60492717137205543</v>
      </c>
      <c r="L62" s="23"/>
    </row>
    <row r="63" spans="1:12" x14ac:dyDescent="0.25">
      <c r="A63" s="19"/>
      <c r="B63" s="23"/>
      <c r="C63" s="23"/>
      <c r="D63" s="23"/>
      <c r="E63" s="23"/>
      <c r="F63" s="23"/>
      <c r="G63" s="23"/>
      <c r="H63" s="23"/>
      <c r="I63" s="23"/>
      <c r="J63" s="23"/>
      <c r="K63" s="23"/>
      <c r="L63" s="23"/>
    </row>
    <row r="64" spans="1:12" x14ac:dyDescent="0.25">
      <c r="A64" s="7"/>
      <c r="B64" s="16"/>
      <c r="C64" s="16"/>
      <c r="D64" s="16"/>
      <c r="E64" s="16"/>
      <c r="F64" s="16"/>
      <c r="L64" s="7"/>
    </row>
    <row r="65" spans="1:12" x14ac:dyDescent="0.25">
      <c r="A65" s="85" t="s">
        <v>184</v>
      </c>
      <c r="B65" s="86">
        <f>+B$3</f>
        <v>2016</v>
      </c>
      <c r="C65" s="86">
        <f t="shared" ref="C65:K65" si="32">+C$3</f>
        <v>2017</v>
      </c>
      <c r="D65" s="86">
        <f t="shared" si="32"/>
        <v>2018</v>
      </c>
      <c r="E65" s="86">
        <f t="shared" si="32"/>
        <v>2019</v>
      </c>
      <c r="F65" s="86">
        <f t="shared" si="32"/>
        <v>2020</v>
      </c>
      <c r="G65" s="86">
        <f t="shared" si="32"/>
        <v>2021</v>
      </c>
      <c r="H65" s="86">
        <f t="shared" si="32"/>
        <v>2022</v>
      </c>
      <c r="I65" s="86">
        <f t="shared" si="32"/>
        <v>2023</v>
      </c>
      <c r="J65" s="86">
        <f t="shared" si="32"/>
        <v>2024</v>
      </c>
      <c r="K65" s="86">
        <f t="shared" si="32"/>
        <v>2025</v>
      </c>
    </row>
    <row r="66" spans="1:12" x14ac:dyDescent="0.25">
      <c r="A66" s="17" t="s">
        <v>2</v>
      </c>
      <c r="B66" s="1" t="s">
        <v>176</v>
      </c>
      <c r="C66" s="1" t="s">
        <v>176</v>
      </c>
      <c r="D66" s="1" t="s">
        <v>176</v>
      </c>
      <c r="E66" s="1" t="s">
        <v>176</v>
      </c>
      <c r="F66" s="1" t="s">
        <v>176</v>
      </c>
      <c r="G66" s="1" t="s">
        <v>176</v>
      </c>
      <c r="H66" s="1" t="s">
        <v>176</v>
      </c>
      <c r="I66" s="1" t="s">
        <v>176</v>
      </c>
      <c r="J66" s="1" t="s">
        <v>176</v>
      </c>
      <c r="K66" s="1" t="s">
        <v>176</v>
      </c>
    </row>
    <row r="67" spans="1:12" x14ac:dyDescent="0.25">
      <c r="A67" s="72" t="s">
        <v>159</v>
      </c>
      <c r="B67" s="10">
        <v>455</v>
      </c>
      <c r="C67" s="10">
        <v>388</v>
      </c>
      <c r="D67" s="10">
        <v>389</v>
      </c>
      <c r="E67" s="10">
        <v>440</v>
      </c>
      <c r="F67" s="10">
        <v>400</v>
      </c>
      <c r="G67" s="10">
        <v>425</v>
      </c>
      <c r="H67" s="10">
        <v>493</v>
      </c>
      <c r="I67" s="10">
        <v>453</v>
      </c>
      <c r="J67" s="10">
        <v>410</v>
      </c>
      <c r="K67" s="10">
        <v>452</v>
      </c>
      <c r="L67" s="9"/>
    </row>
    <row r="68" spans="1:12" x14ac:dyDescent="0.25">
      <c r="A68" s="72" t="s">
        <v>157</v>
      </c>
      <c r="B68" s="10">
        <v>11</v>
      </c>
      <c r="C68" s="10">
        <v>8</v>
      </c>
      <c r="D68" s="10">
        <v>6</v>
      </c>
      <c r="E68" s="10">
        <v>14</v>
      </c>
      <c r="F68" s="10">
        <v>6</v>
      </c>
      <c r="G68" s="10">
        <v>6</v>
      </c>
      <c r="H68" s="10">
        <v>7</v>
      </c>
      <c r="I68" s="10">
        <v>7</v>
      </c>
      <c r="J68" s="10">
        <v>12</v>
      </c>
      <c r="K68" s="10">
        <v>3</v>
      </c>
      <c r="L68" s="9"/>
    </row>
    <row r="69" spans="1:12" x14ac:dyDescent="0.25">
      <c r="A69" s="72" t="s">
        <v>160</v>
      </c>
      <c r="B69" s="10">
        <v>240</v>
      </c>
      <c r="C69" s="10">
        <v>202</v>
      </c>
      <c r="D69" s="10">
        <v>225</v>
      </c>
      <c r="E69" s="10">
        <v>203</v>
      </c>
      <c r="F69" s="10">
        <v>241</v>
      </c>
      <c r="G69" s="10">
        <v>254</v>
      </c>
      <c r="H69" s="10">
        <v>218</v>
      </c>
      <c r="I69" s="10">
        <v>223</v>
      </c>
      <c r="J69" s="10">
        <v>218</v>
      </c>
      <c r="K69" s="10">
        <v>230</v>
      </c>
      <c r="L69" s="9"/>
    </row>
    <row r="70" spans="1:12" x14ac:dyDescent="0.25">
      <c r="A70" s="72" t="s">
        <v>161</v>
      </c>
      <c r="B70" s="10">
        <v>180</v>
      </c>
      <c r="C70" s="10">
        <v>135</v>
      </c>
      <c r="D70" s="10">
        <v>97</v>
      </c>
      <c r="E70" s="10">
        <v>135</v>
      </c>
      <c r="F70" s="10">
        <v>130</v>
      </c>
      <c r="G70" s="10">
        <v>124</v>
      </c>
      <c r="H70" s="10">
        <v>121</v>
      </c>
      <c r="I70" s="10">
        <v>148</v>
      </c>
      <c r="J70" s="10">
        <v>116</v>
      </c>
      <c r="K70" s="10">
        <v>111</v>
      </c>
      <c r="L70" s="9"/>
    </row>
    <row r="71" spans="1:12" x14ac:dyDescent="0.25">
      <c r="A71" s="72" t="s">
        <v>3</v>
      </c>
      <c r="B71" s="10">
        <v>5</v>
      </c>
      <c r="C71" s="10">
        <v>3</v>
      </c>
      <c r="D71" s="10">
        <v>4</v>
      </c>
      <c r="E71" s="10">
        <v>6</v>
      </c>
      <c r="F71" s="10">
        <v>1</v>
      </c>
      <c r="G71" s="10">
        <v>1</v>
      </c>
      <c r="H71" s="10">
        <v>4</v>
      </c>
      <c r="I71" s="10">
        <v>3</v>
      </c>
      <c r="J71" s="10">
        <v>3</v>
      </c>
      <c r="K71" s="10">
        <v>2</v>
      </c>
      <c r="L71" s="9"/>
    </row>
    <row r="72" spans="1:12" x14ac:dyDescent="0.25">
      <c r="A72" s="79" t="s">
        <v>174</v>
      </c>
      <c r="B72" s="10">
        <v>199</v>
      </c>
      <c r="C72" s="10">
        <v>194</v>
      </c>
      <c r="D72" s="10">
        <v>178</v>
      </c>
      <c r="E72" s="10">
        <v>185</v>
      </c>
      <c r="F72" s="10">
        <v>179</v>
      </c>
      <c r="G72" s="10">
        <v>186</v>
      </c>
      <c r="H72" s="10">
        <v>218</v>
      </c>
      <c r="I72" s="10">
        <v>185</v>
      </c>
      <c r="J72" s="10">
        <v>183</v>
      </c>
      <c r="K72" s="10">
        <v>224</v>
      </c>
      <c r="L72" s="9"/>
    </row>
    <row r="73" spans="1:12" x14ac:dyDescent="0.25">
      <c r="A73" s="72" t="s">
        <v>4</v>
      </c>
      <c r="B73" s="10">
        <v>4080</v>
      </c>
      <c r="C73" s="10">
        <v>3870</v>
      </c>
      <c r="D73" s="10">
        <v>3582</v>
      </c>
      <c r="E73" s="10">
        <v>3746</v>
      </c>
      <c r="F73" s="10">
        <v>3374</v>
      </c>
      <c r="G73" s="10">
        <v>3356</v>
      </c>
      <c r="H73" s="10">
        <v>3928</v>
      </c>
      <c r="I73" s="10">
        <v>3838</v>
      </c>
      <c r="J73" s="10">
        <v>3899</v>
      </c>
      <c r="K73" s="10">
        <v>4195</v>
      </c>
      <c r="L73" s="9"/>
    </row>
    <row r="74" spans="1:12" x14ac:dyDescent="0.25">
      <c r="A74" s="72" t="s">
        <v>162</v>
      </c>
      <c r="B74" s="10">
        <v>37</v>
      </c>
      <c r="C74" s="10">
        <v>51</v>
      </c>
      <c r="D74" s="10">
        <v>124</v>
      </c>
      <c r="E74" s="10">
        <v>121</v>
      </c>
      <c r="F74" s="10">
        <v>111</v>
      </c>
      <c r="G74" s="10">
        <v>122</v>
      </c>
      <c r="H74" s="10">
        <v>134</v>
      </c>
      <c r="I74" s="10">
        <v>138</v>
      </c>
      <c r="J74" s="10">
        <v>310</v>
      </c>
      <c r="K74" s="10">
        <v>292</v>
      </c>
      <c r="L74" s="9"/>
    </row>
    <row r="75" spans="1:12" x14ac:dyDescent="0.25">
      <c r="A75" s="68" t="s">
        <v>5</v>
      </c>
      <c r="B75" s="13">
        <v>424</v>
      </c>
      <c r="C75" s="13">
        <v>165</v>
      </c>
      <c r="D75" s="13">
        <v>184</v>
      </c>
      <c r="E75" s="13">
        <v>120</v>
      </c>
      <c r="F75" s="13">
        <v>68</v>
      </c>
      <c r="G75" s="13">
        <v>47</v>
      </c>
      <c r="H75" s="13">
        <v>55</v>
      </c>
      <c r="I75" s="13">
        <v>69</v>
      </c>
      <c r="J75" s="13">
        <v>57</v>
      </c>
      <c r="K75" s="13">
        <v>52</v>
      </c>
      <c r="L75" s="11"/>
    </row>
    <row r="76" spans="1:12" x14ac:dyDescent="0.25">
      <c r="A76" s="91" t="s">
        <v>1</v>
      </c>
      <c r="B76" s="12">
        <f>SUM(B67:B75)</f>
        <v>5631</v>
      </c>
      <c r="C76" s="12">
        <f t="shared" ref="C76:K76" si="33">SUM(C67:C75)</f>
        <v>5016</v>
      </c>
      <c r="D76" s="12">
        <f t="shared" si="33"/>
        <v>4789</v>
      </c>
      <c r="E76" s="12">
        <f t="shared" si="33"/>
        <v>4970</v>
      </c>
      <c r="F76" s="12">
        <f t="shared" si="33"/>
        <v>4510</v>
      </c>
      <c r="G76" s="12">
        <f t="shared" si="33"/>
        <v>4521</v>
      </c>
      <c r="H76" s="12">
        <f t="shared" si="33"/>
        <v>5178</v>
      </c>
      <c r="I76" s="12">
        <f t="shared" si="33"/>
        <v>5064</v>
      </c>
      <c r="J76" s="12">
        <f t="shared" si="33"/>
        <v>5208</v>
      </c>
      <c r="K76" s="12">
        <f t="shared" si="33"/>
        <v>5561</v>
      </c>
      <c r="L76" s="9"/>
    </row>
    <row r="77" spans="1:12" x14ac:dyDescent="0.25">
      <c r="A77" s="4"/>
      <c r="B77" s="23"/>
      <c r="C77" s="23"/>
      <c r="D77" s="23"/>
      <c r="E77" s="23"/>
      <c r="F77" s="23"/>
      <c r="G77" s="23"/>
      <c r="H77" s="23"/>
      <c r="I77" s="23"/>
      <c r="J77" s="23"/>
      <c r="K77" s="23"/>
      <c r="L77" s="23"/>
    </row>
    <row r="78" spans="1:12" ht="12.75" customHeight="1" x14ac:dyDescent="0.25">
      <c r="A78" s="85" t="s">
        <v>185</v>
      </c>
      <c r="B78" s="86">
        <f>+B$3</f>
        <v>2016</v>
      </c>
      <c r="C78" s="86">
        <f t="shared" ref="C78:K78" si="34">+C$3</f>
        <v>2017</v>
      </c>
      <c r="D78" s="86">
        <f t="shared" si="34"/>
        <v>2018</v>
      </c>
      <c r="E78" s="86">
        <f t="shared" si="34"/>
        <v>2019</v>
      </c>
      <c r="F78" s="86">
        <f t="shared" si="34"/>
        <v>2020</v>
      </c>
      <c r="G78" s="86">
        <f t="shared" si="34"/>
        <v>2021</v>
      </c>
      <c r="H78" s="86">
        <f t="shared" si="34"/>
        <v>2022</v>
      </c>
      <c r="I78" s="86">
        <f t="shared" si="34"/>
        <v>2023</v>
      </c>
      <c r="J78" s="86">
        <f t="shared" si="34"/>
        <v>2024</v>
      </c>
      <c r="K78" s="86">
        <f t="shared" si="34"/>
        <v>2025</v>
      </c>
      <c r="L78" s="15"/>
    </row>
    <row r="79" spans="1:12" ht="12.75" customHeight="1" x14ac:dyDescent="0.25">
      <c r="A79" s="79" t="s">
        <v>168</v>
      </c>
      <c r="B79" s="10">
        <v>1354</v>
      </c>
      <c r="C79" s="10">
        <v>1140</v>
      </c>
      <c r="D79" s="10">
        <v>1009</v>
      </c>
      <c r="E79" s="10">
        <v>1083</v>
      </c>
      <c r="F79" s="10">
        <v>968</v>
      </c>
      <c r="G79" s="10">
        <v>870</v>
      </c>
      <c r="H79" s="10">
        <v>1063</v>
      </c>
      <c r="I79" s="10">
        <v>1034</v>
      </c>
      <c r="J79" s="10">
        <v>1003</v>
      </c>
      <c r="K79" s="10">
        <v>1074</v>
      </c>
      <c r="L79" s="15"/>
    </row>
    <row r="80" spans="1:12" ht="12.75" customHeight="1" x14ac:dyDescent="0.25">
      <c r="A80" s="88" t="s">
        <v>169</v>
      </c>
      <c r="B80" s="13">
        <v>4277</v>
      </c>
      <c r="C80" s="13">
        <v>3876</v>
      </c>
      <c r="D80" s="13">
        <v>3780</v>
      </c>
      <c r="E80" s="13">
        <v>3887</v>
      </c>
      <c r="F80" s="13">
        <v>3542</v>
      </c>
      <c r="G80" s="13">
        <v>3651</v>
      </c>
      <c r="H80" s="13">
        <v>4115</v>
      </c>
      <c r="I80" s="13">
        <v>4030</v>
      </c>
      <c r="J80" s="13">
        <v>4205</v>
      </c>
      <c r="K80" s="13">
        <v>4487</v>
      </c>
      <c r="L80" s="15"/>
    </row>
    <row r="81" spans="1:12" ht="12.75" customHeight="1" x14ac:dyDescent="0.25">
      <c r="A81" s="91" t="s">
        <v>1</v>
      </c>
      <c r="B81" s="12">
        <f>+B79+B80</f>
        <v>5631</v>
      </c>
      <c r="C81" s="12">
        <f t="shared" ref="C81" si="35">+C79+C80</f>
        <v>5016</v>
      </c>
      <c r="D81" s="12">
        <f t="shared" ref="D81" si="36">+D79+D80</f>
        <v>4789</v>
      </c>
      <c r="E81" s="12">
        <f t="shared" ref="E81" si="37">+E79+E80</f>
        <v>4970</v>
      </c>
      <c r="F81" s="12">
        <f t="shared" ref="F81" si="38">+F79+F80</f>
        <v>4510</v>
      </c>
      <c r="G81" s="12">
        <f t="shared" ref="G81" si="39">+G79+G80</f>
        <v>4521</v>
      </c>
      <c r="H81" s="12">
        <f t="shared" ref="H81" si="40">+H79+H80</f>
        <v>5178</v>
      </c>
      <c r="I81" s="12">
        <f t="shared" ref="I81" si="41">+I79+I80</f>
        <v>5064</v>
      </c>
      <c r="J81" s="12">
        <f t="shared" ref="J81" si="42">+J79+J80</f>
        <v>5208</v>
      </c>
      <c r="K81" s="12">
        <f t="shared" ref="K81" si="43">+K79+K80</f>
        <v>5561</v>
      </c>
      <c r="L81" s="15"/>
    </row>
    <row r="82" spans="1:12" ht="12.75" customHeight="1" x14ac:dyDescent="0.25">
      <c r="A82" s="80" t="s">
        <v>170</v>
      </c>
      <c r="B82" s="20">
        <f t="shared" ref="B82:F82" si="44">B79/SUM(B79:B80)</f>
        <v>0.24045462617652283</v>
      </c>
      <c r="C82" s="20">
        <f t="shared" si="44"/>
        <v>0.22727272727272727</v>
      </c>
      <c r="D82" s="20">
        <f t="shared" si="44"/>
        <v>0.21069116725830028</v>
      </c>
      <c r="E82" s="20">
        <f t="shared" si="44"/>
        <v>0.21790744466800804</v>
      </c>
      <c r="F82" s="20">
        <f t="shared" si="44"/>
        <v>0.21463414634146341</v>
      </c>
      <c r="G82" s="20">
        <f t="shared" ref="G82:I82" si="45">G79/SUM(G79:G80)</f>
        <v>0.19243530192435301</v>
      </c>
      <c r="H82" s="20">
        <f t="shared" si="45"/>
        <v>0.20529161838547702</v>
      </c>
      <c r="I82" s="20">
        <f t="shared" si="45"/>
        <v>0.20418641390205372</v>
      </c>
      <c r="J82" s="20">
        <f t="shared" ref="J82:K82" si="46">J79/SUM(J79:J80)</f>
        <v>0.19258832565284179</v>
      </c>
      <c r="K82" s="20">
        <f t="shared" si="46"/>
        <v>0.1931307318827549</v>
      </c>
      <c r="L82" s="15"/>
    </row>
    <row r="83" spans="1:12" ht="12.75" customHeight="1" x14ac:dyDescent="0.25">
      <c r="A83" s="18" t="s">
        <v>171</v>
      </c>
      <c r="B83" s="23"/>
      <c r="C83" s="23"/>
      <c r="D83" s="23"/>
      <c r="E83" s="23"/>
      <c r="F83" s="23"/>
      <c r="G83" s="23"/>
      <c r="H83" s="23"/>
      <c r="I83" s="23"/>
      <c r="J83" s="23"/>
      <c r="K83" s="23"/>
      <c r="L83" s="15"/>
    </row>
    <row r="84" spans="1:12" ht="12.75" customHeight="1" x14ac:dyDescent="0.25">
      <c r="A84" s="7" t="s">
        <v>188</v>
      </c>
      <c r="B84" s="23"/>
      <c r="C84" s="23"/>
      <c r="D84" s="23"/>
      <c r="E84" s="23"/>
      <c r="F84" s="23"/>
      <c r="G84" s="23"/>
      <c r="H84" s="23"/>
      <c r="I84" s="23"/>
      <c r="J84" s="23"/>
      <c r="K84" s="23" t="s">
        <v>163</v>
      </c>
      <c r="L84" s="15"/>
    </row>
    <row r="85" spans="1:12" ht="14" x14ac:dyDescent="0.3">
      <c r="A85" s="2" t="s">
        <v>166</v>
      </c>
      <c r="B85" s="29"/>
      <c r="C85" s="29"/>
      <c r="D85" s="29"/>
      <c r="E85" s="29"/>
      <c r="F85" s="29"/>
      <c r="G85" s="29"/>
      <c r="H85" s="29"/>
      <c r="I85" s="29"/>
      <c r="J85" s="29"/>
      <c r="K85" s="29"/>
    </row>
    <row r="86" spans="1:12" ht="5" customHeight="1" x14ac:dyDescent="0.25">
      <c r="A86" s="29"/>
      <c r="B86" s="29"/>
      <c r="C86" s="29"/>
      <c r="D86" s="29"/>
      <c r="E86" s="29"/>
      <c r="F86" s="29"/>
      <c r="G86" s="29"/>
      <c r="H86" s="29"/>
      <c r="I86" s="29"/>
      <c r="J86" s="29"/>
      <c r="K86" s="29"/>
    </row>
    <row r="87" spans="1:12" x14ac:dyDescent="0.25">
      <c r="A87" s="5"/>
      <c r="B87" s="6">
        <f>+B$3</f>
        <v>2016</v>
      </c>
      <c r="C87" s="6">
        <f t="shared" ref="C87:K87" si="47">+C$3</f>
        <v>2017</v>
      </c>
      <c r="D87" s="6">
        <f t="shared" si="47"/>
        <v>2018</v>
      </c>
      <c r="E87" s="6">
        <f t="shared" si="47"/>
        <v>2019</v>
      </c>
      <c r="F87" s="6">
        <f t="shared" si="47"/>
        <v>2020</v>
      </c>
      <c r="G87" s="6">
        <f t="shared" si="47"/>
        <v>2021</v>
      </c>
      <c r="H87" s="6">
        <f t="shared" si="47"/>
        <v>2022</v>
      </c>
      <c r="I87" s="6">
        <f t="shared" si="47"/>
        <v>2023</v>
      </c>
      <c r="J87" s="6">
        <f t="shared" si="47"/>
        <v>2024</v>
      </c>
      <c r="K87" s="6">
        <f t="shared" si="47"/>
        <v>2025</v>
      </c>
    </row>
    <row r="88" spans="1:12" ht="6" customHeight="1" x14ac:dyDescent="0.25">
      <c r="A88" s="17"/>
      <c r="B88" s="10"/>
      <c r="C88" s="10"/>
      <c r="D88" s="10"/>
      <c r="E88" s="10"/>
      <c r="F88" s="10"/>
      <c r="G88" s="10"/>
      <c r="H88" s="10"/>
      <c r="I88" s="10"/>
      <c r="J88" s="10"/>
      <c r="K88" s="10"/>
    </row>
    <row r="89" spans="1:12" x14ac:dyDescent="0.25">
      <c r="A89" s="14" t="s">
        <v>131</v>
      </c>
      <c r="B89" s="12">
        <f>SUM(B92:B96)</f>
        <v>5631</v>
      </c>
      <c r="C89" s="12">
        <f t="shared" ref="C89:K89" si="48">SUM(C92:C96)</f>
        <v>5016</v>
      </c>
      <c r="D89" s="12">
        <f t="shared" si="48"/>
        <v>4789</v>
      </c>
      <c r="E89" s="12">
        <f t="shared" si="48"/>
        <v>4970</v>
      </c>
      <c r="F89" s="12">
        <f t="shared" si="48"/>
        <v>4510</v>
      </c>
      <c r="G89" s="12">
        <f t="shared" si="48"/>
        <v>4521</v>
      </c>
      <c r="H89" s="12">
        <f t="shared" si="48"/>
        <v>5178</v>
      </c>
      <c r="I89" s="12">
        <f t="shared" si="48"/>
        <v>5064</v>
      </c>
      <c r="J89" s="12">
        <f t="shared" si="48"/>
        <v>5208</v>
      </c>
      <c r="K89" s="12">
        <f t="shared" si="48"/>
        <v>5561</v>
      </c>
      <c r="L89" s="12"/>
    </row>
    <row r="90" spans="1:12" ht="12.75" customHeight="1" x14ac:dyDescent="0.25">
      <c r="A90" s="8"/>
      <c r="B90" s="12"/>
      <c r="C90" s="12"/>
      <c r="D90" s="12"/>
      <c r="E90" s="12"/>
      <c r="F90" s="12"/>
      <c r="G90" s="12"/>
      <c r="H90" s="12"/>
      <c r="I90" s="12"/>
      <c r="J90" s="12"/>
      <c r="K90" s="12"/>
      <c r="L90" s="15"/>
    </row>
    <row r="91" spans="1:12" x14ac:dyDescent="0.25">
      <c r="A91" s="85" t="s">
        <v>164</v>
      </c>
      <c r="B91" s="86">
        <f>+B$3</f>
        <v>2016</v>
      </c>
      <c r="C91" s="86">
        <f t="shared" ref="C91:K91" si="49">+C$3</f>
        <v>2017</v>
      </c>
      <c r="D91" s="86">
        <f t="shared" si="49"/>
        <v>2018</v>
      </c>
      <c r="E91" s="86">
        <f t="shared" si="49"/>
        <v>2019</v>
      </c>
      <c r="F91" s="86">
        <f t="shared" si="49"/>
        <v>2020</v>
      </c>
      <c r="G91" s="86">
        <f t="shared" si="49"/>
        <v>2021</v>
      </c>
      <c r="H91" s="86">
        <f t="shared" si="49"/>
        <v>2022</v>
      </c>
      <c r="I91" s="86">
        <f t="shared" si="49"/>
        <v>2023</v>
      </c>
      <c r="J91" s="86">
        <f t="shared" si="49"/>
        <v>2024</v>
      </c>
      <c r="K91" s="86">
        <f t="shared" si="49"/>
        <v>2025</v>
      </c>
      <c r="L91" s="9"/>
    </row>
    <row r="92" spans="1:12" x14ac:dyDescent="0.25">
      <c r="A92" s="78" t="s">
        <v>18</v>
      </c>
      <c r="B92" s="41">
        <v>2840</v>
      </c>
      <c r="C92" s="41">
        <v>2898</v>
      </c>
      <c r="D92" s="41">
        <v>2792</v>
      </c>
      <c r="E92" s="41">
        <v>2765</v>
      </c>
      <c r="F92" s="41">
        <v>2602</v>
      </c>
      <c r="G92" s="41">
        <v>2702</v>
      </c>
      <c r="H92" s="41">
        <v>2777</v>
      </c>
      <c r="I92" s="41">
        <v>2657</v>
      </c>
      <c r="J92" s="41">
        <v>2812</v>
      </c>
      <c r="K92" s="41">
        <v>2879</v>
      </c>
      <c r="L92" s="9"/>
    </row>
    <row r="93" spans="1:12" x14ac:dyDescent="0.25">
      <c r="A93" s="78" t="s">
        <v>128</v>
      </c>
      <c r="B93" s="41">
        <v>2051</v>
      </c>
      <c r="C93" s="41">
        <v>1673</v>
      </c>
      <c r="D93" s="41">
        <v>1529</v>
      </c>
      <c r="E93" s="41">
        <v>1739</v>
      </c>
      <c r="F93" s="41">
        <v>1544</v>
      </c>
      <c r="G93" s="41">
        <v>1421</v>
      </c>
      <c r="H93" s="41">
        <v>1963</v>
      </c>
      <c r="I93" s="41">
        <v>1977</v>
      </c>
      <c r="J93" s="41">
        <v>1998</v>
      </c>
      <c r="K93" s="41">
        <v>2256</v>
      </c>
      <c r="L93" s="9"/>
    </row>
    <row r="94" spans="1:12" x14ac:dyDescent="0.25">
      <c r="A94" s="78" t="s">
        <v>129</v>
      </c>
      <c r="B94" s="41">
        <v>312</v>
      </c>
      <c r="C94" s="41">
        <v>275</v>
      </c>
      <c r="D94" s="41">
        <v>280</v>
      </c>
      <c r="E94" s="41">
        <v>344</v>
      </c>
      <c r="F94" s="41">
        <v>295</v>
      </c>
      <c r="G94" s="41">
        <v>344</v>
      </c>
      <c r="H94" s="41">
        <v>380</v>
      </c>
      <c r="I94" s="41">
        <v>357</v>
      </c>
      <c r="J94" s="41">
        <v>339</v>
      </c>
      <c r="K94" s="41">
        <v>373</v>
      </c>
      <c r="L94" s="9"/>
    </row>
    <row r="95" spans="1:12" x14ac:dyDescent="0.25">
      <c r="A95" s="78" t="s">
        <v>130</v>
      </c>
      <c r="B95" s="41">
        <v>4</v>
      </c>
      <c r="C95" s="41">
        <v>5</v>
      </c>
      <c r="D95" s="41">
        <v>4</v>
      </c>
      <c r="E95" s="41">
        <v>2</v>
      </c>
      <c r="F95" s="41">
        <v>1</v>
      </c>
      <c r="G95" s="41">
        <v>7</v>
      </c>
      <c r="H95" s="41">
        <v>3</v>
      </c>
      <c r="I95" s="41">
        <v>4</v>
      </c>
      <c r="J95" s="41">
        <v>2</v>
      </c>
      <c r="K95" s="41">
        <v>1</v>
      </c>
      <c r="L95" s="9"/>
    </row>
    <row r="96" spans="1:12" x14ac:dyDescent="0.25">
      <c r="A96" s="89" t="s">
        <v>165</v>
      </c>
      <c r="B96" s="92">
        <v>424</v>
      </c>
      <c r="C96" s="92">
        <v>165</v>
      </c>
      <c r="D96" s="92">
        <v>184</v>
      </c>
      <c r="E96" s="92">
        <v>120</v>
      </c>
      <c r="F96" s="92">
        <v>68</v>
      </c>
      <c r="G96" s="92">
        <v>47</v>
      </c>
      <c r="H96" s="92">
        <v>55</v>
      </c>
      <c r="I96" s="92">
        <v>69</v>
      </c>
      <c r="J96" s="92">
        <v>57</v>
      </c>
      <c r="K96" s="92">
        <v>52</v>
      </c>
      <c r="L96" s="47"/>
    </row>
    <row r="97" spans="1:20" x14ac:dyDescent="0.25">
      <c r="A97" s="91" t="s">
        <v>1</v>
      </c>
      <c r="B97" s="12">
        <f>SUM(B92:B96)</f>
        <v>5631</v>
      </c>
      <c r="C97" s="12">
        <f t="shared" ref="C97:K97" si="50">SUM(C92:C96)</f>
        <v>5016</v>
      </c>
      <c r="D97" s="12">
        <f t="shared" si="50"/>
        <v>4789</v>
      </c>
      <c r="E97" s="12">
        <f t="shared" si="50"/>
        <v>4970</v>
      </c>
      <c r="F97" s="12">
        <f t="shared" si="50"/>
        <v>4510</v>
      </c>
      <c r="G97" s="12">
        <f t="shared" si="50"/>
        <v>4521</v>
      </c>
      <c r="H97" s="12">
        <f t="shared" si="50"/>
        <v>5178</v>
      </c>
      <c r="I97" s="12">
        <f t="shared" si="50"/>
        <v>5064</v>
      </c>
      <c r="J97" s="12">
        <f t="shared" si="50"/>
        <v>5208</v>
      </c>
      <c r="K97" s="12">
        <f t="shared" si="50"/>
        <v>5561</v>
      </c>
      <c r="L97" s="47"/>
    </row>
    <row r="98" spans="1:20" x14ac:dyDescent="0.25">
      <c r="A98" s="7"/>
      <c r="M98" s="30"/>
      <c r="N98" s="30"/>
      <c r="O98" s="30"/>
      <c r="P98" s="30"/>
      <c r="Q98" s="30"/>
      <c r="R98" s="30"/>
      <c r="S98" s="30"/>
      <c r="T98" s="30"/>
    </row>
    <row r="99" spans="1:20" x14ac:dyDescent="0.25">
      <c r="A99" s="7"/>
      <c r="M99" s="30"/>
      <c r="N99" s="30"/>
      <c r="O99" s="30"/>
      <c r="P99" s="30"/>
      <c r="Q99" s="30"/>
      <c r="R99" s="30"/>
      <c r="S99" s="30"/>
      <c r="T99" s="30"/>
    </row>
    <row r="100" spans="1:20" x14ac:dyDescent="0.25">
      <c r="A100" s="7"/>
      <c r="M100" s="30"/>
      <c r="N100" s="30"/>
      <c r="O100" s="30"/>
      <c r="P100" s="30"/>
      <c r="Q100" s="30"/>
      <c r="R100" s="30"/>
      <c r="S100" s="30"/>
      <c r="T100" s="30"/>
    </row>
    <row r="101" spans="1:20" x14ac:dyDescent="0.25">
      <c r="A101" s="7"/>
    </row>
    <row r="102" spans="1:20" x14ac:dyDescent="0.25">
      <c r="A102" s="7"/>
    </row>
    <row r="103" spans="1:20" x14ac:dyDescent="0.25">
      <c r="A103" s="7"/>
    </row>
    <row r="104" spans="1:20" x14ac:dyDescent="0.25">
      <c r="A104" s="7"/>
    </row>
    <row r="105" spans="1:20" x14ac:dyDescent="0.25">
      <c r="A105" s="7"/>
    </row>
    <row r="106" spans="1:20" x14ac:dyDescent="0.25">
      <c r="A106" s="7"/>
    </row>
    <row r="107" spans="1:20" x14ac:dyDescent="0.25">
      <c r="A107" s="7"/>
    </row>
    <row r="108" spans="1:20" x14ac:dyDescent="0.25">
      <c r="A108" s="7"/>
    </row>
    <row r="109" spans="1:20" x14ac:dyDescent="0.25">
      <c r="A109" s="7"/>
    </row>
    <row r="110" spans="1:20" x14ac:dyDescent="0.25">
      <c r="A110" s="7"/>
    </row>
    <row r="111" spans="1:20" x14ac:dyDescent="0.25">
      <c r="A111" s="7"/>
    </row>
    <row r="112" spans="1:20" x14ac:dyDescent="0.25">
      <c r="A112" s="7"/>
    </row>
    <row r="113" spans="1:12" x14ac:dyDescent="0.25">
      <c r="A113" s="7"/>
    </row>
    <row r="114" spans="1:12" x14ac:dyDescent="0.25">
      <c r="A114" s="7"/>
    </row>
    <row r="115" spans="1:12" x14ac:dyDescent="0.25">
      <c r="A115" s="7"/>
    </row>
    <row r="116" spans="1:12" x14ac:dyDescent="0.25">
      <c r="A116" s="7"/>
      <c r="K116" s="23" t="s">
        <v>163</v>
      </c>
    </row>
    <row r="117" spans="1:12" ht="14" x14ac:dyDescent="0.3">
      <c r="A117" s="2" t="s">
        <v>166</v>
      </c>
      <c r="B117" s="29"/>
      <c r="C117" s="29"/>
      <c r="D117" s="29"/>
      <c r="E117" s="29"/>
      <c r="F117" s="29"/>
      <c r="G117" s="29"/>
      <c r="H117" s="29"/>
      <c r="I117" s="29"/>
      <c r="J117" s="29"/>
      <c r="K117" s="29"/>
    </row>
    <row r="118" spans="1:12" ht="6" customHeight="1" x14ac:dyDescent="0.25"/>
    <row r="119" spans="1:12" x14ac:dyDescent="0.25">
      <c r="A119" s="5"/>
      <c r="B119" s="6">
        <f>+B$3</f>
        <v>2016</v>
      </c>
      <c r="C119" s="6">
        <f t="shared" ref="C119:K119" si="51">+C$3</f>
        <v>2017</v>
      </c>
      <c r="D119" s="6">
        <f t="shared" si="51"/>
        <v>2018</v>
      </c>
      <c r="E119" s="6">
        <f t="shared" si="51"/>
        <v>2019</v>
      </c>
      <c r="F119" s="6">
        <f t="shared" si="51"/>
        <v>2020</v>
      </c>
      <c r="G119" s="6">
        <f t="shared" si="51"/>
        <v>2021</v>
      </c>
      <c r="H119" s="6">
        <f t="shared" si="51"/>
        <v>2022</v>
      </c>
      <c r="I119" s="6">
        <f t="shared" si="51"/>
        <v>2023</v>
      </c>
      <c r="J119" s="6">
        <f t="shared" si="51"/>
        <v>2024</v>
      </c>
      <c r="K119" s="6">
        <f t="shared" si="51"/>
        <v>2025</v>
      </c>
      <c r="L119" s="7"/>
    </row>
    <row r="120" spans="1:12" ht="6" customHeight="1" x14ac:dyDescent="0.25">
      <c r="A120" s="7"/>
      <c r="B120" s="16"/>
      <c r="C120" s="16"/>
      <c r="D120" s="16"/>
      <c r="E120" s="16"/>
      <c r="F120" s="16"/>
      <c r="G120" s="16"/>
      <c r="H120" s="16"/>
      <c r="I120" s="16"/>
      <c r="J120" s="16"/>
      <c r="K120" s="16"/>
      <c r="L120" s="7"/>
    </row>
    <row r="121" spans="1:12" x14ac:dyDescent="0.25">
      <c r="A121" s="14" t="s">
        <v>131</v>
      </c>
      <c r="B121" s="12">
        <f t="shared" ref="B121:I121" si="52">SUM(B124:B134)</f>
        <v>5631</v>
      </c>
      <c r="C121" s="12">
        <f t="shared" si="52"/>
        <v>5016</v>
      </c>
      <c r="D121" s="12">
        <f t="shared" si="52"/>
        <v>4789</v>
      </c>
      <c r="E121" s="12">
        <f t="shared" si="52"/>
        <v>4970</v>
      </c>
      <c r="F121" s="12">
        <f t="shared" si="52"/>
        <v>4510</v>
      </c>
      <c r="G121" s="12">
        <f t="shared" si="52"/>
        <v>4521</v>
      </c>
      <c r="H121" s="12">
        <f t="shared" si="52"/>
        <v>5178</v>
      </c>
      <c r="I121" s="12">
        <f t="shared" si="52"/>
        <v>5064</v>
      </c>
      <c r="J121" s="12">
        <f t="shared" ref="J121:K121" si="53">SUM(J124:J134)</f>
        <v>5208</v>
      </c>
      <c r="K121" s="12">
        <f t="shared" si="53"/>
        <v>5561</v>
      </c>
      <c r="L121" s="12"/>
    </row>
    <row r="122" spans="1:12" x14ac:dyDescent="0.25">
      <c r="A122" s="8"/>
      <c r="B122" s="12"/>
      <c r="C122" s="12"/>
      <c r="D122" s="12"/>
      <c r="E122" s="12"/>
      <c r="F122" s="12"/>
      <c r="G122" s="12"/>
      <c r="H122" s="12"/>
      <c r="I122" s="12"/>
      <c r="J122" s="12"/>
      <c r="K122" s="12"/>
      <c r="L122" s="15"/>
    </row>
    <row r="123" spans="1:12" x14ac:dyDescent="0.25">
      <c r="A123" s="85" t="s">
        <v>186</v>
      </c>
      <c r="B123" s="86">
        <f>+B$3</f>
        <v>2016</v>
      </c>
      <c r="C123" s="86">
        <f t="shared" ref="C123:K123" si="54">+C$3</f>
        <v>2017</v>
      </c>
      <c r="D123" s="86">
        <f t="shared" si="54"/>
        <v>2018</v>
      </c>
      <c r="E123" s="86">
        <f t="shared" si="54"/>
        <v>2019</v>
      </c>
      <c r="F123" s="86">
        <f t="shared" si="54"/>
        <v>2020</v>
      </c>
      <c r="G123" s="86">
        <f t="shared" si="54"/>
        <v>2021</v>
      </c>
      <c r="H123" s="86">
        <f t="shared" si="54"/>
        <v>2022</v>
      </c>
      <c r="I123" s="86">
        <f t="shared" si="54"/>
        <v>2023</v>
      </c>
      <c r="J123" s="86">
        <f t="shared" si="54"/>
        <v>2024</v>
      </c>
      <c r="K123" s="86">
        <f t="shared" si="54"/>
        <v>2025</v>
      </c>
      <c r="L123" s="47"/>
    </row>
    <row r="124" spans="1:12" x14ac:dyDescent="0.25">
      <c r="A124" s="71">
        <v>0</v>
      </c>
      <c r="B124" s="10">
        <v>68</v>
      </c>
      <c r="C124" s="10">
        <v>3</v>
      </c>
      <c r="D124" s="10">
        <v>0</v>
      </c>
      <c r="E124" s="10">
        <v>0</v>
      </c>
      <c r="F124" s="10">
        <v>0</v>
      </c>
      <c r="G124" s="10">
        <v>0</v>
      </c>
      <c r="H124" s="10">
        <v>0</v>
      </c>
      <c r="I124" s="10">
        <v>0</v>
      </c>
      <c r="J124" s="10">
        <v>1</v>
      </c>
      <c r="K124" s="10">
        <v>0</v>
      </c>
      <c r="L124" s="10"/>
    </row>
    <row r="125" spans="1:12" x14ac:dyDescent="0.25">
      <c r="A125" s="71" t="s">
        <v>134</v>
      </c>
      <c r="B125" s="10">
        <v>341</v>
      </c>
      <c r="C125" s="10">
        <v>306</v>
      </c>
      <c r="D125" s="10">
        <v>63</v>
      </c>
      <c r="E125" s="10">
        <v>45</v>
      </c>
      <c r="F125" s="10">
        <v>50</v>
      </c>
      <c r="G125" s="10">
        <v>30</v>
      </c>
      <c r="H125" s="10">
        <v>21</v>
      </c>
      <c r="I125" s="10">
        <v>14</v>
      </c>
      <c r="J125" s="10">
        <v>20</v>
      </c>
      <c r="K125" s="10">
        <v>15</v>
      </c>
      <c r="L125" s="10"/>
    </row>
    <row r="126" spans="1:12" x14ac:dyDescent="0.25">
      <c r="A126" s="71">
        <v>12</v>
      </c>
      <c r="B126" s="10">
        <v>150</v>
      </c>
      <c r="C126" s="10">
        <v>104</v>
      </c>
      <c r="D126" s="10">
        <v>118</v>
      </c>
      <c r="E126" s="10">
        <v>97</v>
      </c>
      <c r="F126" s="10">
        <v>76</v>
      </c>
      <c r="G126" s="10">
        <v>96</v>
      </c>
      <c r="H126" s="10">
        <v>146</v>
      </c>
      <c r="I126" s="10">
        <v>138</v>
      </c>
      <c r="J126" s="10">
        <v>108</v>
      </c>
      <c r="K126" s="10">
        <v>162</v>
      </c>
      <c r="L126" s="10"/>
    </row>
    <row r="127" spans="1:12" x14ac:dyDescent="0.25">
      <c r="A127" s="71">
        <v>13</v>
      </c>
      <c r="B127" s="10">
        <v>205</v>
      </c>
      <c r="C127" s="10">
        <v>183</v>
      </c>
      <c r="D127" s="10">
        <v>220</v>
      </c>
      <c r="E127" s="10">
        <v>182</v>
      </c>
      <c r="F127" s="10">
        <v>162</v>
      </c>
      <c r="G127" s="10">
        <v>156</v>
      </c>
      <c r="H127" s="10">
        <v>233</v>
      </c>
      <c r="I127" s="10">
        <v>215</v>
      </c>
      <c r="J127" s="10">
        <v>261</v>
      </c>
      <c r="K127" s="10">
        <v>424</v>
      </c>
      <c r="L127" s="10"/>
    </row>
    <row r="128" spans="1:12" x14ac:dyDescent="0.25">
      <c r="A128" s="71">
        <v>14</v>
      </c>
      <c r="B128" s="10">
        <v>597</v>
      </c>
      <c r="C128" s="10">
        <v>515</v>
      </c>
      <c r="D128" s="10">
        <v>599</v>
      </c>
      <c r="E128" s="10">
        <v>586</v>
      </c>
      <c r="F128" s="10">
        <v>528</v>
      </c>
      <c r="G128" s="10">
        <v>668</v>
      </c>
      <c r="H128" s="10">
        <v>876</v>
      </c>
      <c r="I128" s="10">
        <v>766</v>
      </c>
      <c r="J128" s="10">
        <v>944</v>
      </c>
      <c r="K128" s="10">
        <v>1300</v>
      </c>
      <c r="L128" s="10"/>
    </row>
    <row r="129" spans="1:12" x14ac:dyDescent="0.25">
      <c r="A129" s="71">
        <v>15</v>
      </c>
      <c r="B129" s="10">
        <v>1253</v>
      </c>
      <c r="C129" s="10">
        <v>1094</v>
      </c>
      <c r="D129" s="10">
        <v>1154</v>
      </c>
      <c r="E129" s="10">
        <v>1210</v>
      </c>
      <c r="F129" s="10">
        <v>1143</v>
      </c>
      <c r="G129" s="10">
        <v>1230</v>
      </c>
      <c r="H129" s="10">
        <v>1505</v>
      </c>
      <c r="I129" s="10">
        <v>1539</v>
      </c>
      <c r="J129" s="10">
        <v>1431</v>
      </c>
      <c r="K129" s="10">
        <v>1695</v>
      </c>
      <c r="L129" s="10"/>
    </row>
    <row r="130" spans="1:12" x14ac:dyDescent="0.25">
      <c r="A130" s="71">
        <v>16</v>
      </c>
      <c r="B130" s="10">
        <v>1333</v>
      </c>
      <c r="C130" s="10">
        <v>1261</v>
      </c>
      <c r="D130" s="10">
        <v>1234</v>
      </c>
      <c r="E130" s="10">
        <v>1313</v>
      </c>
      <c r="F130" s="10">
        <v>1161</v>
      </c>
      <c r="G130" s="10">
        <v>1114</v>
      </c>
      <c r="H130" s="10">
        <v>1276</v>
      </c>
      <c r="I130" s="10">
        <v>1325</v>
      </c>
      <c r="J130" s="10">
        <v>1252</v>
      </c>
      <c r="K130" s="10">
        <v>1247</v>
      </c>
      <c r="L130" s="10"/>
    </row>
    <row r="131" spans="1:12" x14ac:dyDescent="0.25">
      <c r="A131" s="71">
        <v>17</v>
      </c>
      <c r="B131" s="10">
        <v>924</v>
      </c>
      <c r="C131" s="10">
        <v>903</v>
      </c>
      <c r="D131" s="10">
        <v>794</v>
      </c>
      <c r="E131" s="10">
        <v>833</v>
      </c>
      <c r="F131" s="10">
        <v>774</v>
      </c>
      <c r="G131" s="10">
        <v>652</v>
      </c>
      <c r="H131" s="10">
        <v>663</v>
      </c>
      <c r="I131" s="10">
        <v>703</v>
      </c>
      <c r="J131" s="10">
        <v>752</v>
      </c>
      <c r="K131" s="10">
        <v>552</v>
      </c>
      <c r="L131" s="10"/>
    </row>
    <row r="132" spans="1:12" x14ac:dyDescent="0.25">
      <c r="A132" s="71">
        <v>18</v>
      </c>
      <c r="B132" s="10">
        <v>526</v>
      </c>
      <c r="C132" s="10">
        <v>455</v>
      </c>
      <c r="D132" s="10">
        <v>424</v>
      </c>
      <c r="E132" s="10">
        <v>462</v>
      </c>
      <c r="F132" s="10">
        <v>440</v>
      </c>
      <c r="G132" s="10">
        <v>397</v>
      </c>
      <c r="H132" s="10">
        <v>375</v>
      </c>
      <c r="I132" s="10">
        <v>292</v>
      </c>
      <c r="J132" s="10">
        <v>368</v>
      </c>
      <c r="K132" s="10">
        <v>146</v>
      </c>
      <c r="L132" s="10"/>
    </row>
    <row r="133" spans="1:12" x14ac:dyDescent="0.25">
      <c r="A133" s="71">
        <v>19</v>
      </c>
      <c r="B133" s="10">
        <v>170</v>
      </c>
      <c r="C133" s="10">
        <v>145</v>
      </c>
      <c r="D133" s="10">
        <v>144</v>
      </c>
      <c r="E133" s="10">
        <v>164</v>
      </c>
      <c r="F133" s="10">
        <v>126</v>
      </c>
      <c r="G133" s="10">
        <v>132</v>
      </c>
      <c r="H133" s="10">
        <v>70</v>
      </c>
      <c r="I133" s="10">
        <v>63</v>
      </c>
      <c r="J133" s="10">
        <v>60</v>
      </c>
      <c r="K133" s="10">
        <v>17</v>
      </c>
      <c r="L133" s="10"/>
    </row>
    <row r="134" spans="1:12" x14ac:dyDescent="0.25">
      <c r="A134" s="93" t="s">
        <v>133</v>
      </c>
      <c r="B134" s="13">
        <v>64</v>
      </c>
      <c r="C134" s="13">
        <v>47</v>
      </c>
      <c r="D134" s="13">
        <v>39</v>
      </c>
      <c r="E134" s="13">
        <v>78</v>
      </c>
      <c r="F134" s="13">
        <v>50</v>
      </c>
      <c r="G134" s="13">
        <v>46</v>
      </c>
      <c r="H134" s="13">
        <v>13</v>
      </c>
      <c r="I134" s="13">
        <v>9</v>
      </c>
      <c r="J134" s="13">
        <v>11</v>
      </c>
      <c r="K134" s="13">
        <v>3</v>
      </c>
      <c r="L134" s="10"/>
    </row>
    <row r="135" spans="1:12" x14ac:dyDescent="0.25">
      <c r="A135" s="91" t="s">
        <v>1</v>
      </c>
      <c r="B135" s="12">
        <f>SUM(B124:B134)</f>
        <v>5631</v>
      </c>
      <c r="C135" s="12">
        <f t="shared" ref="C135:K135" si="55">SUM(C124:C134)</f>
        <v>5016</v>
      </c>
      <c r="D135" s="12">
        <f t="shared" si="55"/>
        <v>4789</v>
      </c>
      <c r="E135" s="12">
        <f t="shared" si="55"/>
        <v>4970</v>
      </c>
      <c r="F135" s="12">
        <f t="shared" si="55"/>
        <v>4510</v>
      </c>
      <c r="G135" s="12">
        <f t="shared" si="55"/>
        <v>4521</v>
      </c>
      <c r="H135" s="12">
        <f t="shared" si="55"/>
        <v>5178</v>
      </c>
      <c r="I135" s="12">
        <f t="shared" si="55"/>
        <v>5064</v>
      </c>
      <c r="J135" s="12">
        <f t="shared" si="55"/>
        <v>5208</v>
      </c>
      <c r="K135" s="12">
        <f t="shared" si="55"/>
        <v>5561</v>
      </c>
      <c r="L135" s="10"/>
    </row>
    <row r="163" spans="1:12" x14ac:dyDescent="0.25">
      <c r="A163" s="17"/>
      <c r="B163" s="10"/>
      <c r="C163" s="10"/>
      <c r="D163" s="10"/>
      <c r="E163" s="10"/>
      <c r="F163" s="10"/>
      <c r="G163" s="10"/>
      <c r="H163" s="10"/>
      <c r="I163" s="10"/>
      <c r="J163" s="10"/>
      <c r="K163" s="10"/>
    </row>
    <row r="164" spans="1:12" x14ac:dyDescent="0.25">
      <c r="A164" s="14" t="s">
        <v>17</v>
      </c>
    </row>
    <row r="165" spans="1:12" x14ac:dyDescent="0.25">
      <c r="A165" s="7" t="s">
        <v>18</v>
      </c>
      <c r="B165" s="10">
        <f t="shared" ref="B165:K165" si="56">B92</f>
        <v>2840</v>
      </c>
      <c r="C165" s="10">
        <f t="shared" si="56"/>
        <v>2898</v>
      </c>
      <c r="D165" s="10">
        <f t="shared" si="56"/>
        <v>2792</v>
      </c>
      <c r="E165" s="10">
        <f t="shared" si="56"/>
        <v>2765</v>
      </c>
      <c r="F165" s="10">
        <f t="shared" si="56"/>
        <v>2602</v>
      </c>
      <c r="G165" s="10">
        <f t="shared" si="56"/>
        <v>2702</v>
      </c>
      <c r="H165" s="10">
        <f t="shared" si="56"/>
        <v>2777</v>
      </c>
      <c r="I165" s="10">
        <f t="shared" si="56"/>
        <v>2657</v>
      </c>
      <c r="J165" s="10">
        <f t="shared" si="56"/>
        <v>2812</v>
      </c>
      <c r="K165" s="10">
        <f t="shared" si="56"/>
        <v>2879</v>
      </c>
      <c r="L165" s="10"/>
    </row>
    <row r="166" spans="1:12" x14ac:dyDescent="0.25">
      <c r="A166" s="7" t="s">
        <v>128</v>
      </c>
      <c r="B166" s="10">
        <f t="shared" ref="B166:K166" si="57">B93</f>
        <v>2051</v>
      </c>
      <c r="C166" s="10">
        <f t="shared" si="57"/>
        <v>1673</v>
      </c>
      <c r="D166" s="10">
        <f t="shared" si="57"/>
        <v>1529</v>
      </c>
      <c r="E166" s="10">
        <f t="shared" si="57"/>
        <v>1739</v>
      </c>
      <c r="F166" s="10">
        <f t="shared" si="57"/>
        <v>1544</v>
      </c>
      <c r="G166" s="10">
        <f t="shared" si="57"/>
        <v>1421</v>
      </c>
      <c r="H166" s="10">
        <f t="shared" si="57"/>
        <v>1963</v>
      </c>
      <c r="I166" s="10">
        <f t="shared" si="57"/>
        <v>1977</v>
      </c>
      <c r="J166" s="10">
        <f t="shared" si="57"/>
        <v>1998</v>
      </c>
      <c r="K166" s="10">
        <f t="shared" si="57"/>
        <v>2256</v>
      </c>
      <c r="L166" s="10"/>
    </row>
    <row r="167" spans="1:12" x14ac:dyDescent="0.25">
      <c r="A167" s="7" t="s">
        <v>132</v>
      </c>
      <c r="B167" s="10">
        <f>SUM(B94:B95)</f>
        <v>316</v>
      </c>
      <c r="C167" s="10">
        <f t="shared" ref="C167:K167" si="58">SUM(C94:C95)</f>
        <v>280</v>
      </c>
      <c r="D167" s="10">
        <f t="shared" si="58"/>
        <v>284</v>
      </c>
      <c r="E167" s="10">
        <f t="shared" si="58"/>
        <v>346</v>
      </c>
      <c r="F167" s="10">
        <f t="shared" si="58"/>
        <v>296</v>
      </c>
      <c r="G167" s="10">
        <f t="shared" si="58"/>
        <v>351</v>
      </c>
      <c r="H167" s="10">
        <f t="shared" si="58"/>
        <v>383</v>
      </c>
      <c r="I167" s="10">
        <f t="shared" si="58"/>
        <v>361</v>
      </c>
      <c r="J167" s="10">
        <f t="shared" si="58"/>
        <v>341</v>
      </c>
      <c r="K167" s="10">
        <f t="shared" si="58"/>
        <v>374</v>
      </c>
      <c r="L167" s="10"/>
    </row>
    <row r="168" spans="1:12" x14ac:dyDescent="0.25">
      <c r="A168" s="7" t="s">
        <v>165</v>
      </c>
      <c r="B168" s="10">
        <f t="shared" ref="B168:K168" si="59">B96</f>
        <v>424</v>
      </c>
      <c r="C168" s="10">
        <f t="shared" si="59"/>
        <v>165</v>
      </c>
      <c r="D168" s="10">
        <f t="shared" si="59"/>
        <v>184</v>
      </c>
      <c r="E168" s="10">
        <f t="shared" si="59"/>
        <v>120</v>
      </c>
      <c r="F168" s="10">
        <f t="shared" si="59"/>
        <v>68</v>
      </c>
      <c r="G168" s="10">
        <f t="shared" si="59"/>
        <v>47</v>
      </c>
      <c r="H168" s="10">
        <f t="shared" si="59"/>
        <v>55</v>
      </c>
      <c r="I168" s="10">
        <f t="shared" si="59"/>
        <v>69</v>
      </c>
      <c r="J168" s="10">
        <f t="shared" si="59"/>
        <v>57</v>
      </c>
      <c r="K168" s="10">
        <f t="shared" si="59"/>
        <v>52</v>
      </c>
      <c r="L168" s="10"/>
    </row>
    <row r="169" spans="1:12" x14ac:dyDescent="0.25">
      <c r="B169" s="10">
        <f t="shared" ref="B169:K169" si="60">SUM(B165:B168)</f>
        <v>5631</v>
      </c>
      <c r="C169" s="10">
        <f t="shared" si="60"/>
        <v>5016</v>
      </c>
      <c r="D169" s="10">
        <f t="shared" si="60"/>
        <v>4789</v>
      </c>
      <c r="E169" s="10">
        <f t="shared" si="60"/>
        <v>4970</v>
      </c>
      <c r="F169" s="10">
        <f t="shared" si="60"/>
        <v>4510</v>
      </c>
      <c r="G169" s="10">
        <f t="shared" si="60"/>
        <v>4521</v>
      </c>
      <c r="H169" s="10">
        <f t="shared" si="60"/>
        <v>5178</v>
      </c>
      <c r="I169" s="10">
        <f t="shared" si="60"/>
        <v>5064</v>
      </c>
      <c r="J169" s="10">
        <f t="shared" si="60"/>
        <v>5208</v>
      </c>
      <c r="K169" s="10">
        <f t="shared" si="60"/>
        <v>5561</v>
      </c>
      <c r="L169" s="10"/>
    </row>
    <row r="170" spans="1:12" x14ac:dyDescent="0.25">
      <c r="A170" s="14" t="s">
        <v>187</v>
      </c>
      <c r="B170" s="10"/>
      <c r="C170" s="10"/>
      <c r="D170" s="10"/>
      <c r="E170" s="10"/>
      <c r="F170" s="10"/>
      <c r="G170" s="10"/>
      <c r="H170" s="10"/>
      <c r="I170" s="10"/>
      <c r="J170" s="10"/>
      <c r="K170" s="10"/>
      <c r="L170" s="10"/>
    </row>
    <row r="171" spans="1:12" x14ac:dyDescent="0.25">
      <c r="A171" s="22">
        <v>0</v>
      </c>
      <c r="B171" s="26">
        <f t="shared" ref="B171:K171" si="61">B124/B$5</f>
        <v>1.2076007813887409E-2</v>
      </c>
      <c r="C171" s="26">
        <f t="shared" si="61"/>
        <v>5.9808612440191385E-4</v>
      </c>
      <c r="D171" s="26">
        <f t="shared" si="61"/>
        <v>0</v>
      </c>
      <c r="E171" s="26">
        <f t="shared" si="61"/>
        <v>0</v>
      </c>
      <c r="F171" s="26">
        <f t="shared" si="61"/>
        <v>0</v>
      </c>
      <c r="G171" s="26">
        <f t="shared" si="61"/>
        <v>0</v>
      </c>
      <c r="H171" s="26">
        <f t="shared" si="61"/>
        <v>0</v>
      </c>
      <c r="I171" s="26">
        <f t="shared" si="61"/>
        <v>0</v>
      </c>
      <c r="J171" s="26">
        <f t="shared" si="61"/>
        <v>1.9201228878648233E-4</v>
      </c>
      <c r="K171" s="26">
        <f t="shared" si="61"/>
        <v>0</v>
      </c>
      <c r="L171" s="26"/>
    </row>
    <row r="172" spans="1:12" x14ac:dyDescent="0.25">
      <c r="A172" s="22" t="s">
        <v>134</v>
      </c>
      <c r="B172" s="26">
        <f t="shared" ref="B172:K172" si="62">B125/B$5</f>
        <v>6.0557627419641269E-2</v>
      </c>
      <c r="C172" s="26">
        <f t="shared" si="62"/>
        <v>6.1004784688995214E-2</v>
      </c>
      <c r="D172" s="26">
        <f t="shared" si="62"/>
        <v>1.3155147212361662E-2</v>
      </c>
      <c r="E172" s="26">
        <f t="shared" si="62"/>
        <v>9.0543259557344068E-3</v>
      </c>
      <c r="F172" s="26">
        <f t="shared" si="62"/>
        <v>1.1086474501108648E-2</v>
      </c>
      <c r="G172" s="26">
        <f t="shared" si="62"/>
        <v>6.6357000663570011E-3</v>
      </c>
      <c r="H172" s="26">
        <f t="shared" si="62"/>
        <v>4.0556199304750866E-3</v>
      </c>
      <c r="I172" s="26">
        <f t="shared" si="62"/>
        <v>2.764612954186414E-3</v>
      </c>
      <c r="J172" s="26">
        <f t="shared" si="62"/>
        <v>3.8402457757296467E-3</v>
      </c>
      <c r="K172" s="26">
        <f t="shared" si="62"/>
        <v>2.6973565905412697E-3</v>
      </c>
      <c r="L172" s="26"/>
    </row>
    <row r="173" spans="1:12" x14ac:dyDescent="0.25">
      <c r="A173" s="22">
        <v>12</v>
      </c>
      <c r="B173" s="26">
        <f t="shared" ref="B173:K173" si="63">B126/B$5</f>
        <v>2.6638252530633989E-2</v>
      </c>
      <c r="C173" s="26">
        <f t="shared" si="63"/>
        <v>2.0733652312599681E-2</v>
      </c>
      <c r="D173" s="26">
        <f t="shared" si="63"/>
        <v>2.4639799540613908E-2</v>
      </c>
      <c r="E173" s="26">
        <f t="shared" si="63"/>
        <v>1.9517102615694164E-2</v>
      </c>
      <c r="F173" s="26">
        <f t="shared" si="63"/>
        <v>1.6851441241685146E-2</v>
      </c>
      <c r="G173" s="26">
        <f t="shared" si="63"/>
        <v>2.1234240212342402E-2</v>
      </c>
      <c r="H173" s="26">
        <f t="shared" si="63"/>
        <v>2.8196214754731556E-2</v>
      </c>
      <c r="I173" s="26">
        <f t="shared" si="63"/>
        <v>2.7251184834123223E-2</v>
      </c>
      <c r="J173" s="26">
        <f t="shared" si="63"/>
        <v>2.0737327188940093E-2</v>
      </c>
      <c r="K173" s="26">
        <f t="shared" si="63"/>
        <v>2.913145117784571E-2</v>
      </c>
      <c r="L173" s="26"/>
    </row>
    <row r="174" spans="1:12" x14ac:dyDescent="0.25">
      <c r="A174" s="22">
        <v>13</v>
      </c>
      <c r="B174" s="26">
        <f t="shared" ref="B174:K174" si="64">B127/B$5</f>
        <v>3.6405611791866452E-2</v>
      </c>
      <c r="C174" s="26">
        <f t="shared" si="64"/>
        <v>3.6483253588516749E-2</v>
      </c>
      <c r="D174" s="26">
        <f t="shared" si="64"/>
        <v>4.5938609313008978E-2</v>
      </c>
      <c r="E174" s="26">
        <f t="shared" si="64"/>
        <v>3.6619718309859155E-2</v>
      </c>
      <c r="F174" s="26">
        <f t="shared" si="64"/>
        <v>3.5920177383592017E-2</v>
      </c>
      <c r="G174" s="26">
        <f t="shared" si="64"/>
        <v>3.4505640345056404E-2</v>
      </c>
      <c r="H174" s="26">
        <f t="shared" si="64"/>
        <v>4.4998068752414057E-2</v>
      </c>
      <c r="I174" s="26">
        <f t="shared" si="64"/>
        <v>4.2456556082148496E-2</v>
      </c>
      <c r="J174" s="26">
        <f t="shared" si="64"/>
        <v>5.0115207373271888E-2</v>
      </c>
      <c r="K174" s="26">
        <f t="shared" si="64"/>
        <v>7.6245279625966556E-2</v>
      </c>
      <c r="L174" s="26"/>
    </row>
    <row r="175" spans="1:12" x14ac:dyDescent="0.25">
      <c r="A175" s="22">
        <v>14</v>
      </c>
      <c r="B175" s="26">
        <f t="shared" ref="B175:K175" si="65">B128/B$5</f>
        <v>0.10602024507192329</v>
      </c>
      <c r="C175" s="26">
        <f t="shared" si="65"/>
        <v>0.10267145135566189</v>
      </c>
      <c r="D175" s="26">
        <f t="shared" si="65"/>
        <v>0.12507830444769263</v>
      </c>
      <c r="E175" s="26">
        <f t="shared" si="65"/>
        <v>0.11790744466800805</v>
      </c>
      <c r="F175" s="26">
        <f t="shared" si="65"/>
        <v>0.11707317073170732</v>
      </c>
      <c r="G175" s="26">
        <f t="shared" si="65"/>
        <v>0.14775492147754921</v>
      </c>
      <c r="H175" s="26">
        <f t="shared" si="65"/>
        <v>0.16917728852838934</v>
      </c>
      <c r="I175" s="26">
        <f t="shared" si="65"/>
        <v>0.15126382306477093</v>
      </c>
      <c r="J175" s="26">
        <f t="shared" si="65"/>
        <v>0.18125960061443933</v>
      </c>
      <c r="K175" s="26">
        <f t="shared" si="65"/>
        <v>0.23377090451357668</v>
      </c>
      <c r="L175" s="26"/>
    </row>
    <row r="176" spans="1:12" x14ac:dyDescent="0.25">
      <c r="A176" s="22">
        <v>15</v>
      </c>
      <c r="B176" s="26">
        <f t="shared" ref="B176:K176" si="66">B129/B$5</f>
        <v>0.22251820280589593</v>
      </c>
      <c r="C176" s="26">
        <f t="shared" si="66"/>
        <v>0.21810207336523127</v>
      </c>
      <c r="D176" s="26">
        <f t="shared" si="66"/>
        <v>0.24096888703278346</v>
      </c>
      <c r="E176" s="26">
        <f t="shared" si="66"/>
        <v>0.24346076458752516</v>
      </c>
      <c r="F176" s="26">
        <f t="shared" si="66"/>
        <v>0.25343680709534366</v>
      </c>
      <c r="G176" s="26">
        <f t="shared" si="66"/>
        <v>0.27206370272063701</v>
      </c>
      <c r="H176" s="26">
        <f t="shared" si="66"/>
        <v>0.29065276168404791</v>
      </c>
      <c r="I176" s="26">
        <f t="shared" si="66"/>
        <v>0.30390995260663506</v>
      </c>
      <c r="J176" s="26">
        <f t="shared" si="66"/>
        <v>0.27476958525345624</v>
      </c>
      <c r="K176" s="26">
        <f t="shared" si="66"/>
        <v>0.30480129473116346</v>
      </c>
      <c r="L176" s="26"/>
    </row>
    <row r="177" spans="1:12" x14ac:dyDescent="0.25">
      <c r="A177" s="22">
        <v>16</v>
      </c>
      <c r="B177" s="26">
        <f t="shared" ref="B177:K177" si="67">B130/B$5</f>
        <v>0.23672527082223407</v>
      </c>
      <c r="C177" s="26">
        <f t="shared" si="67"/>
        <v>0.25139553429027112</v>
      </c>
      <c r="D177" s="26">
        <f t="shared" si="67"/>
        <v>0.25767383587387765</v>
      </c>
      <c r="E177" s="26">
        <f t="shared" si="67"/>
        <v>0.26418511066398392</v>
      </c>
      <c r="F177" s="26">
        <f t="shared" si="67"/>
        <v>0.25742793791574281</v>
      </c>
      <c r="G177" s="26">
        <f t="shared" si="67"/>
        <v>0.24640566246405662</v>
      </c>
      <c r="H177" s="26">
        <f t="shared" si="67"/>
        <v>0.24642719196601004</v>
      </c>
      <c r="I177" s="26">
        <f t="shared" si="67"/>
        <v>0.26165086887835703</v>
      </c>
      <c r="J177" s="26">
        <f t="shared" si="67"/>
        <v>0.24039938556067589</v>
      </c>
      <c r="K177" s="26">
        <f t="shared" si="67"/>
        <v>0.22424024456033087</v>
      </c>
      <c r="L177" s="26"/>
    </row>
    <row r="178" spans="1:12" x14ac:dyDescent="0.25">
      <c r="A178" s="22">
        <v>17</v>
      </c>
      <c r="B178" s="26">
        <f t="shared" ref="B178:K178" si="68">B131/B$5</f>
        <v>0.16409163558870538</v>
      </c>
      <c r="C178" s="26">
        <f t="shared" si="68"/>
        <v>0.18002392344497609</v>
      </c>
      <c r="D178" s="26">
        <f t="shared" si="68"/>
        <v>0.16579661724785968</v>
      </c>
      <c r="E178" s="26">
        <f t="shared" si="68"/>
        <v>0.1676056338028169</v>
      </c>
      <c r="F178" s="26">
        <f t="shared" si="68"/>
        <v>0.17161862527716187</v>
      </c>
      <c r="G178" s="26">
        <f t="shared" si="68"/>
        <v>0.14421588144215883</v>
      </c>
      <c r="H178" s="26">
        <f t="shared" si="68"/>
        <v>0.12804171494785632</v>
      </c>
      <c r="I178" s="26">
        <f t="shared" si="68"/>
        <v>0.13882306477093206</v>
      </c>
      <c r="J178" s="26">
        <f t="shared" si="68"/>
        <v>0.14439324116743471</v>
      </c>
      <c r="K178" s="26">
        <f t="shared" si="68"/>
        <v>9.9262722531918715E-2</v>
      </c>
      <c r="L178" s="26"/>
    </row>
    <row r="179" spans="1:12" x14ac:dyDescent="0.25">
      <c r="A179" s="22">
        <v>18</v>
      </c>
      <c r="B179" s="26">
        <f t="shared" ref="B179:K179" si="69">B132/B$5</f>
        <v>9.3411472207423199E-2</v>
      </c>
      <c r="C179" s="26">
        <f t="shared" si="69"/>
        <v>9.0709728867623601E-2</v>
      </c>
      <c r="D179" s="26">
        <f t="shared" si="69"/>
        <v>8.8536228857799118E-2</v>
      </c>
      <c r="E179" s="26">
        <f t="shared" si="69"/>
        <v>9.295774647887324E-2</v>
      </c>
      <c r="F179" s="26">
        <f t="shared" si="69"/>
        <v>9.7560975609756101E-2</v>
      </c>
      <c r="G179" s="26">
        <f t="shared" si="69"/>
        <v>8.7812430878124306E-2</v>
      </c>
      <c r="H179" s="26">
        <f t="shared" si="69"/>
        <v>7.242178447276941E-2</v>
      </c>
      <c r="I179" s="26">
        <f t="shared" si="69"/>
        <v>5.7661927330173779E-2</v>
      </c>
      <c r="J179" s="26">
        <f t="shared" si="69"/>
        <v>7.0660522273425494E-2</v>
      </c>
      <c r="K179" s="26">
        <f t="shared" si="69"/>
        <v>2.6254270814601691E-2</v>
      </c>
      <c r="L179" s="26"/>
    </row>
    <row r="180" spans="1:12" x14ac:dyDescent="0.25">
      <c r="A180" s="22">
        <v>19</v>
      </c>
      <c r="B180" s="26">
        <f t="shared" ref="B180:K180" si="70">B133/B$5</f>
        <v>3.0190019534718521E-2</v>
      </c>
      <c r="C180" s="26">
        <f t="shared" si="70"/>
        <v>2.890749601275917E-2</v>
      </c>
      <c r="D180" s="26">
        <f t="shared" si="70"/>
        <v>3.0068907913969514E-2</v>
      </c>
      <c r="E180" s="26">
        <f t="shared" si="70"/>
        <v>3.2997987927565392E-2</v>
      </c>
      <c r="F180" s="26">
        <f t="shared" si="70"/>
        <v>2.7937915742793792E-2</v>
      </c>
      <c r="G180" s="26">
        <f t="shared" si="70"/>
        <v>2.9197080291970802E-2</v>
      </c>
      <c r="H180" s="26">
        <f t="shared" si="70"/>
        <v>1.3518733101583623E-2</v>
      </c>
      <c r="I180" s="26">
        <f t="shared" si="70"/>
        <v>1.2440758293838863E-2</v>
      </c>
      <c r="J180" s="26">
        <f t="shared" si="70"/>
        <v>1.1520737327188941E-2</v>
      </c>
      <c r="K180" s="26">
        <f t="shared" si="70"/>
        <v>3.057004135946772E-3</v>
      </c>
      <c r="L180" s="26"/>
    </row>
    <row r="181" spans="1:12" x14ac:dyDescent="0.25">
      <c r="A181" s="22" t="s">
        <v>133</v>
      </c>
      <c r="B181" s="26">
        <f t="shared" ref="B181:K181" si="71">B134/B$5</f>
        <v>1.1365654413070502E-2</v>
      </c>
      <c r="C181" s="26">
        <f t="shared" si="71"/>
        <v>9.3700159489633165E-3</v>
      </c>
      <c r="D181" s="26">
        <f t="shared" si="71"/>
        <v>8.1436625600334097E-3</v>
      </c>
      <c r="E181" s="26">
        <f t="shared" si="71"/>
        <v>1.5694164989939637E-2</v>
      </c>
      <c r="F181" s="26">
        <f t="shared" si="71"/>
        <v>1.1086474501108648E-2</v>
      </c>
      <c r="G181" s="26">
        <f t="shared" si="71"/>
        <v>1.01747401017474E-2</v>
      </c>
      <c r="H181" s="26">
        <f t="shared" si="71"/>
        <v>2.510621861722673E-3</v>
      </c>
      <c r="I181" s="26">
        <f t="shared" si="71"/>
        <v>1.7772511848341231E-3</v>
      </c>
      <c r="J181" s="26">
        <f t="shared" si="71"/>
        <v>2.1121351766513058E-3</v>
      </c>
      <c r="K181" s="26">
        <f t="shared" si="71"/>
        <v>5.3947131810825396E-4</v>
      </c>
      <c r="L181" s="26"/>
    </row>
    <row r="182" spans="1:12" x14ac:dyDescent="0.25">
      <c r="B182" s="26">
        <f t="shared" ref="B182:K182" si="72">SUM(B171:B181)</f>
        <v>1</v>
      </c>
      <c r="C182" s="26">
        <f t="shared" si="72"/>
        <v>1.0000000000000002</v>
      </c>
      <c r="D182" s="26">
        <f t="shared" si="72"/>
        <v>1</v>
      </c>
      <c r="E182" s="26">
        <f t="shared" si="72"/>
        <v>1</v>
      </c>
      <c r="F182" s="26">
        <f t="shared" si="72"/>
        <v>1</v>
      </c>
      <c r="G182" s="26">
        <f t="shared" si="72"/>
        <v>0.99999999999999989</v>
      </c>
      <c r="H182" s="26">
        <f t="shared" si="72"/>
        <v>0.99999999999999989</v>
      </c>
      <c r="I182" s="26">
        <f t="shared" si="72"/>
        <v>0.99999999999999989</v>
      </c>
      <c r="J182" s="26">
        <f t="shared" si="72"/>
        <v>1</v>
      </c>
      <c r="K182" s="26">
        <f t="shared" si="72"/>
        <v>1</v>
      </c>
      <c r="L182" s="26"/>
    </row>
  </sheetData>
  <printOptions horizontalCentered="1" verticalCentered="1"/>
  <pageMargins left="0.45" right="0.45" top="0.75" bottom="0.75" header="0.25" footer="0.3"/>
  <pageSetup fitToHeight="0" orientation="landscape" r:id="rId1"/>
  <headerFooter scaleWithDoc="0">
    <oddHeader>&amp;C&amp;G</oddHeader>
    <oddFooter xml:space="preserve">&amp;R&amp;"+,Italic"&amp;8Office of the Provost          </oddFooter>
  </headerFooter>
  <rowBreaks count="3" manualBreakCount="3">
    <brk id="50" max="10" man="1"/>
    <brk id="84" max="10" man="1"/>
    <brk id="116" max="10"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1"/>
  <sheetViews>
    <sheetView zoomScaleNormal="100" workbookViewId="0">
      <pane xSplit="2" ySplit="3" topLeftCell="C31" activePane="bottomRight" state="frozen"/>
      <selection pane="topRight" activeCell="C1" sqref="C1"/>
      <selection pane="bottomLeft" activeCell="A4" sqref="A4"/>
      <selection pane="bottomRight" activeCell="M29" sqref="M29"/>
    </sheetView>
  </sheetViews>
  <sheetFormatPr defaultColWidth="9" defaultRowHeight="13" x14ac:dyDescent="0.3"/>
  <cols>
    <col min="1" max="1" width="3.58203125" style="21" customWidth="1"/>
    <col min="2" max="2" width="14.33203125" style="1" customWidth="1"/>
    <col min="3" max="12" width="7.58203125" style="1" customWidth="1"/>
    <col min="13" max="13" width="16.25" style="1" customWidth="1"/>
    <col min="14" max="14" width="9" style="1"/>
    <col min="15" max="15" width="5.58203125" style="1" hidden="1" customWidth="1"/>
    <col min="16" max="25" width="5.58203125" style="1" customWidth="1"/>
    <col min="26" max="16384" width="9" style="1"/>
  </cols>
  <sheetData>
    <row r="1" spans="1:28" ht="14" x14ac:dyDescent="0.3">
      <c r="A1" s="94" t="s">
        <v>140</v>
      </c>
      <c r="B1" s="95"/>
      <c r="C1" s="95"/>
      <c r="D1" s="95"/>
      <c r="E1" s="95"/>
      <c r="F1" s="95"/>
      <c r="G1" s="95"/>
      <c r="H1" s="95"/>
      <c r="I1" s="95"/>
      <c r="J1" s="95"/>
      <c r="K1" s="95"/>
      <c r="L1" s="95"/>
    </row>
    <row r="2" spans="1:28" ht="6" customHeight="1" x14ac:dyDescent="0.3">
      <c r="A2" s="33"/>
      <c r="B2" s="34"/>
      <c r="C2" s="34"/>
      <c r="D2" s="34"/>
      <c r="E2" s="34"/>
      <c r="F2" s="34"/>
      <c r="G2" s="34"/>
      <c r="H2" s="34"/>
      <c r="I2" s="34"/>
      <c r="J2" s="34"/>
      <c r="K2" s="34"/>
      <c r="L2" s="34"/>
    </row>
    <row r="3" spans="1:28" ht="12.5" x14ac:dyDescent="0.25">
      <c r="A3" s="35"/>
      <c r="B3" s="35"/>
      <c r="C3" s="36">
        <v>2006</v>
      </c>
      <c r="D3" s="36">
        <v>2007</v>
      </c>
      <c r="E3" s="36">
        <v>2008</v>
      </c>
      <c r="F3" s="36">
        <v>2009</v>
      </c>
      <c r="G3" s="36">
        <v>2010</v>
      </c>
      <c r="H3" s="36">
        <v>2011</v>
      </c>
      <c r="I3" s="36">
        <v>2012</v>
      </c>
      <c r="J3" s="36">
        <v>2013</v>
      </c>
      <c r="K3" s="36">
        <v>2014</v>
      </c>
      <c r="L3" s="36">
        <v>2015</v>
      </c>
      <c r="O3" s="31">
        <v>20053</v>
      </c>
      <c r="P3" s="31">
        <v>20063</v>
      </c>
      <c r="Q3" s="31">
        <v>20073</v>
      </c>
      <c r="R3" s="31">
        <v>20083</v>
      </c>
      <c r="S3" s="31">
        <v>20093</v>
      </c>
      <c r="T3" s="31">
        <v>20103</v>
      </c>
      <c r="U3" s="31">
        <v>20113</v>
      </c>
      <c r="V3" s="31">
        <v>20123</v>
      </c>
      <c r="W3" s="31">
        <v>20133</v>
      </c>
      <c r="X3" s="31">
        <v>20143</v>
      </c>
      <c r="Y3" s="31">
        <v>20153</v>
      </c>
    </row>
    <row r="4" spans="1:28" ht="14" x14ac:dyDescent="0.3">
      <c r="A4" s="37" t="s">
        <v>150</v>
      </c>
      <c r="B4" s="50"/>
      <c r="C4" s="51">
        <f>SUM(C5:C9)</f>
        <v>4289</v>
      </c>
      <c r="D4" s="51">
        <f t="shared" ref="D4:L4" si="0">SUM(D5:D9)</f>
        <v>4287</v>
      </c>
      <c r="E4" s="51">
        <f t="shared" si="0"/>
        <v>4246</v>
      </c>
      <c r="F4" s="51">
        <f t="shared" si="0"/>
        <v>4063</v>
      </c>
      <c r="G4" s="51">
        <f t="shared" si="0"/>
        <v>4557</v>
      </c>
      <c r="H4" s="51">
        <f t="shared" si="0"/>
        <v>4565</v>
      </c>
      <c r="I4" s="51">
        <f t="shared" si="0"/>
        <v>4470</v>
      </c>
      <c r="J4" s="51">
        <f t="shared" si="0"/>
        <v>4460</v>
      </c>
      <c r="K4" s="51">
        <f t="shared" si="0"/>
        <v>4666</v>
      </c>
      <c r="L4" s="51">
        <f t="shared" si="0"/>
        <v>5241</v>
      </c>
      <c r="N4" s="38" t="s">
        <v>141</v>
      </c>
      <c r="AA4" s="39"/>
      <c r="AB4" s="40"/>
    </row>
    <row r="5" spans="1:28" ht="14" x14ac:dyDescent="0.3">
      <c r="A5" s="37"/>
      <c r="B5" s="7" t="s">
        <v>18</v>
      </c>
      <c r="C5" s="41">
        <v>2460</v>
      </c>
      <c r="D5" s="41">
        <v>2448</v>
      </c>
      <c r="E5" s="41">
        <v>2223</v>
      </c>
      <c r="F5" s="41">
        <v>2052</v>
      </c>
      <c r="G5" s="41">
        <v>2096</v>
      </c>
      <c r="H5" s="41">
        <v>2062</v>
      </c>
      <c r="I5" s="41">
        <v>2121</v>
      </c>
      <c r="J5" s="41">
        <v>2134</v>
      </c>
      <c r="K5" s="41">
        <v>2197</v>
      </c>
      <c r="L5" s="41">
        <v>2459</v>
      </c>
      <c r="N5" s="38"/>
      <c r="AA5" s="39"/>
      <c r="AB5" s="40"/>
    </row>
    <row r="6" spans="1:28" ht="12.5" x14ac:dyDescent="0.25">
      <c r="A6" s="37"/>
      <c r="B6" s="7" t="s">
        <v>128</v>
      </c>
      <c r="C6" s="41">
        <v>1626</v>
      </c>
      <c r="D6" s="41">
        <v>1616</v>
      </c>
      <c r="E6" s="41">
        <v>1694</v>
      </c>
      <c r="F6" s="41">
        <v>1599</v>
      </c>
      <c r="G6" s="41">
        <v>1874</v>
      </c>
      <c r="H6" s="41">
        <v>1813</v>
      </c>
      <c r="I6" s="41">
        <v>1750</v>
      </c>
      <c r="J6" s="41">
        <v>1606</v>
      </c>
      <c r="K6" s="41">
        <v>1637</v>
      </c>
      <c r="L6" s="41">
        <v>1863</v>
      </c>
      <c r="N6" s="42" t="s">
        <v>142</v>
      </c>
      <c r="O6" s="58">
        <v>2315</v>
      </c>
      <c r="P6" s="58">
        <v>2462</v>
      </c>
      <c r="Q6" s="58">
        <v>2449</v>
      </c>
      <c r="R6" s="58">
        <v>2224</v>
      </c>
      <c r="S6" s="58">
        <v>2052</v>
      </c>
      <c r="T6" s="58">
        <v>2096</v>
      </c>
      <c r="U6" s="58">
        <v>2062</v>
      </c>
      <c r="V6" s="58">
        <v>2110</v>
      </c>
      <c r="W6" s="58">
        <v>2134</v>
      </c>
      <c r="X6" s="58">
        <v>2197</v>
      </c>
      <c r="Y6" s="58">
        <v>2459</v>
      </c>
    </row>
    <row r="7" spans="1:28" ht="12.5" x14ac:dyDescent="0.25">
      <c r="A7" s="37"/>
      <c r="B7" s="7" t="s">
        <v>129</v>
      </c>
      <c r="C7" s="41">
        <v>171</v>
      </c>
      <c r="D7" s="41">
        <v>163</v>
      </c>
      <c r="E7" s="41">
        <v>152</v>
      </c>
      <c r="F7" s="41">
        <v>152</v>
      </c>
      <c r="G7" s="41">
        <v>198</v>
      </c>
      <c r="H7" s="41">
        <v>207</v>
      </c>
      <c r="I7" s="41">
        <v>198</v>
      </c>
      <c r="J7" s="41">
        <v>247</v>
      </c>
      <c r="K7" s="41">
        <v>258</v>
      </c>
      <c r="L7" s="41">
        <v>303</v>
      </c>
      <c r="N7" s="42" t="s">
        <v>143</v>
      </c>
      <c r="O7" s="43">
        <v>1534</v>
      </c>
      <c r="P7" s="43">
        <v>1827</v>
      </c>
      <c r="Q7" s="43">
        <v>1838</v>
      </c>
      <c r="R7" s="43">
        <v>2022</v>
      </c>
      <c r="S7" s="43">
        <v>2011</v>
      </c>
      <c r="T7" s="43">
        <v>2461</v>
      </c>
      <c r="U7" s="43">
        <v>2503</v>
      </c>
      <c r="V7" s="43">
        <v>2360</v>
      </c>
      <c r="W7" s="43">
        <v>2326</v>
      </c>
      <c r="X7" s="43">
        <v>2469</v>
      </c>
      <c r="Y7" s="43">
        <v>2782</v>
      </c>
    </row>
    <row r="8" spans="1:28" ht="12.5" x14ac:dyDescent="0.25">
      <c r="A8" s="37"/>
      <c r="B8" s="7" t="s">
        <v>130</v>
      </c>
      <c r="C8" s="41">
        <v>0</v>
      </c>
      <c r="D8" s="41">
        <v>0</v>
      </c>
      <c r="E8" s="41">
        <v>0</v>
      </c>
      <c r="F8" s="41">
        <v>1</v>
      </c>
      <c r="G8" s="41">
        <v>1</v>
      </c>
      <c r="H8" s="41">
        <v>0</v>
      </c>
      <c r="I8" s="41">
        <v>2</v>
      </c>
      <c r="J8" s="41">
        <v>2</v>
      </c>
      <c r="K8" s="41">
        <v>2</v>
      </c>
      <c r="L8" s="41">
        <v>2</v>
      </c>
      <c r="P8" s="43"/>
      <c r="Q8" s="43"/>
      <c r="R8" s="43"/>
      <c r="S8" s="43"/>
      <c r="T8" s="43"/>
      <c r="U8" s="43"/>
      <c r="V8" s="43"/>
      <c r="W8" s="43"/>
      <c r="X8" s="43"/>
      <c r="Y8" s="43"/>
    </row>
    <row r="9" spans="1:28" ht="12.5" x14ac:dyDescent="0.25">
      <c r="A9" s="35"/>
      <c r="B9" s="5" t="s">
        <v>21</v>
      </c>
      <c r="C9" s="52">
        <v>32</v>
      </c>
      <c r="D9" s="52">
        <v>60</v>
      </c>
      <c r="E9" s="52">
        <v>177</v>
      </c>
      <c r="F9" s="52">
        <v>259</v>
      </c>
      <c r="G9" s="52">
        <v>388</v>
      </c>
      <c r="H9" s="52">
        <v>483</v>
      </c>
      <c r="I9" s="52">
        <v>399</v>
      </c>
      <c r="J9" s="52">
        <v>471</v>
      </c>
      <c r="K9" s="52">
        <v>572</v>
      </c>
      <c r="L9" s="52">
        <v>614</v>
      </c>
      <c r="N9" s="42" t="s">
        <v>144</v>
      </c>
      <c r="O9" s="43">
        <v>44</v>
      </c>
      <c r="P9" s="43">
        <v>32</v>
      </c>
      <c r="Q9" s="43">
        <v>60</v>
      </c>
      <c r="R9" s="43">
        <v>177</v>
      </c>
      <c r="S9" s="43">
        <v>259</v>
      </c>
      <c r="T9" s="43">
        <v>388</v>
      </c>
      <c r="U9" s="43">
        <v>484</v>
      </c>
      <c r="V9" s="43">
        <v>399</v>
      </c>
      <c r="W9" s="43">
        <v>471</v>
      </c>
      <c r="X9" s="43">
        <v>572</v>
      </c>
      <c r="Y9" s="43">
        <v>614</v>
      </c>
    </row>
    <row r="10" spans="1:28" ht="12.5" x14ac:dyDescent="0.25">
      <c r="A10" s="50" t="s">
        <v>149</v>
      </c>
      <c r="B10" s="50"/>
      <c r="C10" s="50"/>
      <c r="D10" s="50"/>
      <c r="E10" s="50"/>
      <c r="F10" s="50"/>
      <c r="G10" s="50"/>
      <c r="H10" s="50"/>
      <c r="I10" s="50"/>
      <c r="J10" s="50"/>
      <c r="K10" s="50"/>
      <c r="L10" s="50"/>
    </row>
    <row r="11" spans="1:28" ht="14" x14ac:dyDescent="0.3">
      <c r="A11" s="1"/>
      <c r="N11" s="31" t="s">
        <v>156</v>
      </c>
      <c r="O11" s="43"/>
      <c r="P11" s="43"/>
      <c r="Q11" s="43"/>
      <c r="R11" s="43"/>
      <c r="S11" s="43"/>
      <c r="T11" s="43"/>
      <c r="U11" s="43"/>
      <c r="V11" s="43"/>
      <c r="W11" s="43"/>
      <c r="X11" s="43"/>
      <c r="Y11" s="43"/>
      <c r="AA11" s="39"/>
      <c r="AB11" s="40"/>
    </row>
    <row r="12" spans="1:28" ht="14" x14ac:dyDescent="0.3">
      <c r="A12" s="1"/>
      <c r="N12" s="44" t="s">
        <v>18</v>
      </c>
      <c r="O12" s="57">
        <v>2315</v>
      </c>
      <c r="P12" s="57">
        <v>2462</v>
      </c>
      <c r="Q12" s="57">
        <v>2449</v>
      </c>
      <c r="R12" s="57">
        <v>2224</v>
      </c>
      <c r="S12" s="57">
        <v>2052</v>
      </c>
      <c r="T12" s="57">
        <v>2096</v>
      </c>
      <c r="U12" s="57">
        <v>2062</v>
      </c>
      <c r="V12" s="57">
        <v>2110</v>
      </c>
      <c r="W12" s="57">
        <v>2134</v>
      </c>
      <c r="X12" s="57">
        <v>2197</v>
      </c>
      <c r="Y12" s="57">
        <v>2459</v>
      </c>
      <c r="AA12" s="39"/>
      <c r="AB12" s="40"/>
    </row>
    <row r="13" spans="1:28" ht="14" x14ac:dyDescent="0.3">
      <c r="A13" s="1"/>
      <c r="N13" s="45" t="s">
        <v>19</v>
      </c>
      <c r="O13" s="43">
        <v>1318</v>
      </c>
      <c r="P13" s="43">
        <v>1626</v>
      </c>
      <c r="Q13" s="43">
        <v>1616</v>
      </c>
      <c r="R13" s="43">
        <v>1694</v>
      </c>
      <c r="S13" s="43">
        <v>1599</v>
      </c>
      <c r="T13" s="43">
        <v>1875</v>
      </c>
      <c r="U13" s="43">
        <v>1813</v>
      </c>
      <c r="V13" s="43">
        <v>1758</v>
      </c>
      <c r="W13" s="43">
        <v>1606</v>
      </c>
      <c r="X13" s="43">
        <v>1637</v>
      </c>
      <c r="Y13" s="43">
        <v>1862</v>
      </c>
      <c r="AA13" s="39"/>
      <c r="AB13" s="40"/>
    </row>
    <row r="14" spans="1:28" ht="14" x14ac:dyDescent="0.3">
      <c r="A14" s="1"/>
      <c r="N14" s="45" t="s">
        <v>0</v>
      </c>
      <c r="O14" s="43">
        <v>172</v>
      </c>
      <c r="P14" s="43">
        <v>171</v>
      </c>
      <c r="Q14" s="43">
        <v>163</v>
      </c>
      <c r="R14" s="43">
        <v>152</v>
      </c>
      <c r="S14" s="43">
        <v>152</v>
      </c>
      <c r="T14" s="43">
        <v>196</v>
      </c>
      <c r="U14" s="43">
        <v>207</v>
      </c>
      <c r="V14" s="43">
        <v>202</v>
      </c>
      <c r="W14" s="43">
        <v>242</v>
      </c>
      <c r="X14" s="43">
        <v>258</v>
      </c>
      <c r="Y14" s="43">
        <v>304</v>
      </c>
      <c r="AA14" s="39"/>
      <c r="AB14" s="40"/>
    </row>
    <row r="15" spans="1:28" ht="12.5" x14ac:dyDescent="0.25">
      <c r="A15" s="1"/>
      <c r="N15" s="45" t="s">
        <v>20</v>
      </c>
      <c r="O15" s="43">
        <v>1</v>
      </c>
      <c r="P15" s="43">
        <v>0</v>
      </c>
      <c r="Q15" s="43">
        <v>0</v>
      </c>
      <c r="R15" s="43">
        <v>0</v>
      </c>
      <c r="S15" s="43">
        <v>1</v>
      </c>
      <c r="T15" s="43">
        <v>1</v>
      </c>
      <c r="U15" s="43">
        <v>0</v>
      </c>
      <c r="V15" s="43">
        <v>2</v>
      </c>
      <c r="W15" s="43">
        <v>1</v>
      </c>
      <c r="X15" s="43">
        <v>2</v>
      </c>
      <c r="Y15" s="43">
        <v>2</v>
      </c>
    </row>
    <row r="16" spans="1:28" ht="12.5" x14ac:dyDescent="0.25">
      <c r="A16" s="1"/>
      <c r="N16" s="44" t="s">
        <v>21</v>
      </c>
      <c r="O16" s="54">
        <v>43</v>
      </c>
      <c r="P16" s="54">
        <v>30</v>
      </c>
      <c r="Q16" s="54">
        <v>59</v>
      </c>
      <c r="R16" s="54">
        <v>176</v>
      </c>
      <c r="S16" s="54">
        <v>259</v>
      </c>
      <c r="T16" s="54">
        <v>389</v>
      </c>
      <c r="U16" s="54">
        <v>483</v>
      </c>
      <c r="V16" s="54">
        <v>398</v>
      </c>
      <c r="W16" s="54">
        <v>477</v>
      </c>
      <c r="X16" s="54">
        <v>572</v>
      </c>
      <c r="Y16" s="54">
        <v>614</v>
      </c>
    </row>
    <row r="17" spans="1:25" ht="12.5" x14ac:dyDescent="0.25">
      <c r="A17" s="1"/>
      <c r="N17" s="55" t="s">
        <v>145</v>
      </c>
      <c r="O17" s="54">
        <f>SUM(O13:O16)</f>
        <v>1534</v>
      </c>
      <c r="P17" s="54">
        <f>SUM(P13:P16)</f>
        <v>1827</v>
      </c>
      <c r="Q17" s="54">
        <f t="shared" ref="Q17:Y17" si="1">SUM(Q13:Q16)</f>
        <v>1838</v>
      </c>
      <c r="R17" s="54">
        <f t="shared" si="1"/>
        <v>2022</v>
      </c>
      <c r="S17" s="54">
        <f t="shared" si="1"/>
        <v>2011</v>
      </c>
      <c r="T17" s="54">
        <f t="shared" si="1"/>
        <v>2461</v>
      </c>
      <c r="U17" s="54">
        <f t="shared" si="1"/>
        <v>2503</v>
      </c>
      <c r="V17" s="54">
        <f t="shared" si="1"/>
        <v>2360</v>
      </c>
      <c r="W17" s="54">
        <f t="shared" si="1"/>
        <v>2326</v>
      </c>
      <c r="X17" s="54">
        <f t="shared" si="1"/>
        <v>2469</v>
      </c>
      <c r="Y17" s="54">
        <f t="shared" si="1"/>
        <v>2782</v>
      </c>
    </row>
    <row r="18" spans="1:25" ht="12.5" x14ac:dyDescent="0.25">
      <c r="A18" s="1"/>
      <c r="O18" s="56">
        <f t="shared" ref="O18:Y18" si="2">SUM(O12:O16)</f>
        <v>3849</v>
      </c>
      <c r="P18" s="56">
        <f t="shared" si="2"/>
        <v>4289</v>
      </c>
      <c r="Q18" s="56">
        <f t="shared" si="2"/>
        <v>4287</v>
      </c>
      <c r="R18" s="56">
        <f t="shared" si="2"/>
        <v>4246</v>
      </c>
      <c r="S18" s="56">
        <f t="shared" si="2"/>
        <v>4063</v>
      </c>
      <c r="T18" s="56">
        <f t="shared" si="2"/>
        <v>4557</v>
      </c>
      <c r="U18" s="56">
        <f t="shared" si="2"/>
        <v>4565</v>
      </c>
      <c r="V18" s="56">
        <f t="shared" si="2"/>
        <v>4470</v>
      </c>
      <c r="W18" s="56">
        <f t="shared" si="2"/>
        <v>4460</v>
      </c>
      <c r="X18" s="56">
        <f t="shared" si="2"/>
        <v>4666</v>
      </c>
      <c r="Y18" s="56">
        <f t="shared" si="2"/>
        <v>5241</v>
      </c>
    </row>
    <row r="19" spans="1:25" ht="12.5" x14ac:dyDescent="0.25">
      <c r="A19" s="1"/>
    </row>
    <row r="20" spans="1:25" ht="12.5" x14ac:dyDescent="0.25">
      <c r="A20" s="1"/>
      <c r="N20" s="59" t="s">
        <v>155</v>
      </c>
      <c r="O20" s="60"/>
      <c r="P20" s="60"/>
      <c r="Q20" s="60"/>
      <c r="R20" s="60"/>
      <c r="S20" s="60"/>
      <c r="T20" s="60"/>
      <c r="U20" s="60"/>
      <c r="V20" s="60"/>
      <c r="W20" s="60"/>
      <c r="X20" s="60"/>
      <c r="Y20" s="60"/>
    </row>
    <row r="21" spans="1:25" ht="12.5" x14ac:dyDescent="0.25">
      <c r="A21" s="1"/>
      <c r="N21" s="61" t="s">
        <v>18</v>
      </c>
      <c r="O21" s="62">
        <v>2315</v>
      </c>
      <c r="P21" s="64">
        <v>2462</v>
      </c>
      <c r="Q21" s="64">
        <v>2449</v>
      </c>
      <c r="R21" s="64">
        <v>2224</v>
      </c>
      <c r="S21" s="64">
        <v>2052</v>
      </c>
      <c r="T21" s="64">
        <v>2096</v>
      </c>
      <c r="U21" s="64">
        <v>2062</v>
      </c>
      <c r="V21" s="64">
        <v>2110</v>
      </c>
      <c r="W21" s="64">
        <v>2134</v>
      </c>
      <c r="X21" s="64">
        <v>2197</v>
      </c>
      <c r="Y21" s="64">
        <v>2459</v>
      </c>
    </row>
    <row r="22" spans="1:25" ht="12.5" x14ac:dyDescent="0.25">
      <c r="A22" s="1"/>
      <c r="N22" s="63" t="s">
        <v>19</v>
      </c>
      <c r="O22" s="60">
        <v>1318</v>
      </c>
      <c r="P22" s="60">
        <v>1626</v>
      </c>
      <c r="Q22" s="60">
        <v>1616</v>
      </c>
      <c r="R22" s="60">
        <v>1694</v>
      </c>
      <c r="S22" s="60">
        <v>1599</v>
      </c>
      <c r="T22" s="60">
        <v>1875</v>
      </c>
      <c r="U22" s="60">
        <v>1813</v>
      </c>
      <c r="V22" s="60">
        <v>1758</v>
      </c>
      <c r="W22" s="60">
        <v>1606</v>
      </c>
      <c r="X22" s="60">
        <v>1637</v>
      </c>
      <c r="Y22" s="60">
        <v>1863</v>
      </c>
    </row>
    <row r="23" spans="1:25" ht="12.5" x14ac:dyDescent="0.25">
      <c r="A23" s="1"/>
      <c r="N23" s="63" t="s">
        <v>0</v>
      </c>
      <c r="O23" s="60">
        <v>172</v>
      </c>
      <c r="P23" s="60">
        <v>172</v>
      </c>
      <c r="Q23" s="60">
        <v>163</v>
      </c>
      <c r="R23" s="60">
        <v>152</v>
      </c>
      <c r="S23" s="60">
        <v>152</v>
      </c>
      <c r="T23" s="60">
        <v>197</v>
      </c>
      <c r="U23" s="60">
        <v>207</v>
      </c>
      <c r="V23" s="60">
        <v>202</v>
      </c>
      <c r="W23" s="60">
        <v>242</v>
      </c>
      <c r="X23" s="60">
        <v>258</v>
      </c>
      <c r="Y23" s="60">
        <v>302</v>
      </c>
    </row>
    <row r="24" spans="1:25" ht="12.5" x14ac:dyDescent="0.25">
      <c r="A24" s="1"/>
      <c r="N24" s="63" t="s">
        <v>20</v>
      </c>
      <c r="O24" s="60">
        <v>1</v>
      </c>
      <c r="P24" s="60">
        <v>0</v>
      </c>
      <c r="Q24" s="60">
        <v>0</v>
      </c>
      <c r="R24" s="60">
        <v>0</v>
      </c>
      <c r="S24" s="60">
        <v>1</v>
      </c>
      <c r="T24" s="60">
        <v>1</v>
      </c>
      <c r="U24" s="60">
        <v>0</v>
      </c>
      <c r="V24" s="60">
        <v>2</v>
      </c>
      <c r="W24" s="60">
        <v>2</v>
      </c>
      <c r="X24" s="60">
        <v>2</v>
      </c>
      <c r="Y24" s="60">
        <v>2</v>
      </c>
    </row>
    <row r="25" spans="1:25" ht="12.5" x14ac:dyDescent="0.25">
      <c r="A25" s="1"/>
      <c r="N25" s="61" t="s">
        <v>21</v>
      </c>
      <c r="O25" s="64">
        <v>43</v>
      </c>
      <c r="P25" s="64">
        <v>30</v>
      </c>
      <c r="Q25" s="64">
        <v>59</v>
      </c>
      <c r="R25" s="64">
        <v>176</v>
      </c>
      <c r="S25" s="64">
        <v>259</v>
      </c>
      <c r="T25" s="64">
        <v>388</v>
      </c>
      <c r="U25" s="64">
        <v>483</v>
      </c>
      <c r="V25" s="64">
        <v>398</v>
      </c>
      <c r="W25" s="64">
        <v>476</v>
      </c>
      <c r="X25" s="64">
        <v>572</v>
      </c>
      <c r="Y25" s="64">
        <v>615</v>
      </c>
    </row>
    <row r="26" spans="1:25" ht="12.5" x14ac:dyDescent="0.25">
      <c r="A26" s="1"/>
      <c r="N26" s="65" t="s">
        <v>145</v>
      </c>
      <c r="O26" s="64">
        <f>SUM(O22:O25)</f>
        <v>1534</v>
      </c>
      <c r="P26" s="64">
        <f>SUM(P22:P25)</f>
        <v>1828</v>
      </c>
      <c r="Q26" s="64">
        <f t="shared" ref="Q26:Y26" si="3">SUM(Q22:Q25)</f>
        <v>1838</v>
      </c>
      <c r="R26" s="64">
        <f t="shared" si="3"/>
        <v>2022</v>
      </c>
      <c r="S26" s="64">
        <f t="shared" si="3"/>
        <v>2011</v>
      </c>
      <c r="T26" s="64">
        <f t="shared" si="3"/>
        <v>2461</v>
      </c>
      <c r="U26" s="64">
        <f t="shared" si="3"/>
        <v>2503</v>
      </c>
      <c r="V26" s="64">
        <f t="shared" si="3"/>
        <v>2360</v>
      </c>
      <c r="W26" s="64">
        <f t="shared" si="3"/>
        <v>2326</v>
      </c>
      <c r="X26" s="64">
        <f t="shared" si="3"/>
        <v>2469</v>
      </c>
      <c r="Y26" s="64">
        <f t="shared" si="3"/>
        <v>2782</v>
      </c>
    </row>
    <row r="27" spans="1:25" ht="12.5" x14ac:dyDescent="0.25">
      <c r="A27" s="1"/>
      <c r="N27" s="66"/>
      <c r="O27" s="67">
        <f t="shared" ref="O27:Y27" si="4">SUM(O21:O25)</f>
        <v>3849</v>
      </c>
      <c r="P27" s="67">
        <f t="shared" si="4"/>
        <v>4290</v>
      </c>
      <c r="Q27" s="67">
        <f t="shared" si="4"/>
        <v>4287</v>
      </c>
      <c r="R27" s="67">
        <f t="shared" si="4"/>
        <v>4246</v>
      </c>
      <c r="S27" s="67">
        <f t="shared" si="4"/>
        <v>4063</v>
      </c>
      <c r="T27" s="67">
        <f t="shared" si="4"/>
        <v>4557</v>
      </c>
      <c r="U27" s="67">
        <f t="shared" si="4"/>
        <v>4565</v>
      </c>
      <c r="V27" s="67">
        <f t="shared" si="4"/>
        <v>4470</v>
      </c>
      <c r="W27" s="67">
        <f t="shared" si="4"/>
        <v>4460</v>
      </c>
      <c r="X27" s="67">
        <f t="shared" si="4"/>
        <v>4666</v>
      </c>
      <c r="Y27" s="67">
        <f t="shared" si="4"/>
        <v>5241</v>
      </c>
    </row>
    <row r="28" spans="1:25" ht="12.5" x14ac:dyDescent="0.25">
      <c r="A28" s="1"/>
    </row>
    <row r="29" spans="1:25" ht="12.5" x14ac:dyDescent="0.25">
      <c r="A29" s="1"/>
    </row>
    <row r="30" spans="1:25" x14ac:dyDescent="0.3">
      <c r="N30" s="42" t="s">
        <v>146</v>
      </c>
      <c r="O30" s="43">
        <f t="shared" ref="O30:Y30" si="5">O12-O6</f>
        <v>0</v>
      </c>
      <c r="P30" s="43">
        <f>P12-P6</f>
        <v>0</v>
      </c>
      <c r="Q30" s="43">
        <f t="shared" si="5"/>
        <v>0</v>
      </c>
      <c r="R30" s="43">
        <f t="shared" si="5"/>
        <v>0</v>
      </c>
      <c r="S30" s="43">
        <f t="shared" si="5"/>
        <v>0</v>
      </c>
      <c r="T30" s="43">
        <f t="shared" si="5"/>
        <v>0</v>
      </c>
      <c r="U30" s="43">
        <f t="shared" si="5"/>
        <v>0</v>
      </c>
      <c r="V30" s="43">
        <f t="shared" si="5"/>
        <v>0</v>
      </c>
      <c r="W30" s="43">
        <f t="shared" si="5"/>
        <v>0</v>
      </c>
      <c r="X30" s="43">
        <f t="shared" si="5"/>
        <v>0</v>
      </c>
      <c r="Y30" s="43">
        <f t="shared" si="5"/>
        <v>0</v>
      </c>
    </row>
    <row r="31" spans="1:25" x14ac:dyDescent="0.3">
      <c r="N31" s="42" t="s">
        <v>147</v>
      </c>
      <c r="O31" s="43">
        <f t="shared" ref="O31:Y31" si="6">O16-O9</f>
        <v>-1</v>
      </c>
      <c r="P31" s="43">
        <f t="shared" si="6"/>
        <v>-2</v>
      </c>
      <c r="Q31" s="43">
        <f t="shared" si="6"/>
        <v>-1</v>
      </c>
      <c r="R31" s="43">
        <f t="shared" si="6"/>
        <v>-1</v>
      </c>
      <c r="S31" s="43">
        <f t="shared" si="6"/>
        <v>0</v>
      </c>
      <c r="T31" s="43">
        <f t="shared" si="6"/>
        <v>1</v>
      </c>
      <c r="U31" s="43">
        <f t="shared" si="6"/>
        <v>-1</v>
      </c>
      <c r="V31" s="43">
        <f t="shared" si="6"/>
        <v>-1</v>
      </c>
      <c r="W31" s="43">
        <f t="shared" si="6"/>
        <v>6</v>
      </c>
      <c r="X31" s="43">
        <f t="shared" si="6"/>
        <v>0</v>
      </c>
      <c r="Y31" s="43">
        <f t="shared" si="6"/>
        <v>0</v>
      </c>
    </row>
    <row r="32" spans="1:25" x14ac:dyDescent="0.3">
      <c r="O32" s="47"/>
      <c r="P32" s="47"/>
      <c r="Q32" s="47"/>
      <c r="R32" s="47"/>
      <c r="S32" s="47"/>
      <c r="T32" s="47"/>
      <c r="U32" s="47"/>
      <c r="V32" s="47"/>
      <c r="W32" s="47"/>
      <c r="X32" s="47"/>
      <c r="Y32" s="47"/>
    </row>
    <row r="33" spans="1:25" x14ac:dyDescent="0.3">
      <c r="N33" s="48" t="s">
        <v>152</v>
      </c>
      <c r="O33" s="47"/>
      <c r="P33" s="47"/>
      <c r="Q33" s="47"/>
      <c r="R33" s="47"/>
      <c r="S33" s="47"/>
      <c r="T33" s="47"/>
      <c r="U33" s="47"/>
      <c r="V33" s="47"/>
      <c r="W33" s="47"/>
      <c r="X33" s="47"/>
      <c r="Y33" s="47"/>
    </row>
    <row r="34" spans="1:25" x14ac:dyDescent="0.3">
      <c r="N34" s="49"/>
      <c r="O34" s="43">
        <v>0</v>
      </c>
      <c r="P34" s="43">
        <v>2</v>
      </c>
      <c r="Q34" s="43">
        <v>1</v>
      </c>
      <c r="R34" s="43">
        <v>1</v>
      </c>
      <c r="S34" s="43">
        <v>0</v>
      </c>
      <c r="T34" s="43">
        <v>1</v>
      </c>
      <c r="U34" s="43">
        <v>1</v>
      </c>
      <c r="V34" s="43">
        <v>0</v>
      </c>
      <c r="W34" s="43">
        <v>0</v>
      </c>
      <c r="X34" s="43">
        <v>0</v>
      </c>
      <c r="Y34" s="43">
        <v>0</v>
      </c>
    </row>
    <row r="35" spans="1:25" ht="12.5" x14ac:dyDescent="0.25">
      <c r="A35" s="37"/>
      <c r="B35" s="50"/>
      <c r="C35" s="50"/>
      <c r="D35" s="50"/>
      <c r="E35" s="50"/>
      <c r="F35" s="50"/>
      <c r="G35" s="50"/>
      <c r="H35" s="50"/>
      <c r="I35" s="50"/>
      <c r="J35" s="50"/>
      <c r="K35" s="50"/>
      <c r="L35" s="50"/>
      <c r="N35" s="48" t="s">
        <v>153</v>
      </c>
      <c r="O35" s="47"/>
      <c r="P35" s="47"/>
      <c r="Q35" s="47"/>
      <c r="R35" s="47"/>
      <c r="S35" s="47"/>
      <c r="T35" s="47"/>
      <c r="U35" s="47"/>
      <c r="V35" s="47"/>
      <c r="W35" s="47"/>
      <c r="X35" s="47"/>
      <c r="Y35" s="47"/>
    </row>
    <row r="36" spans="1:25" ht="12.5" x14ac:dyDescent="0.25">
      <c r="A36" s="37"/>
      <c r="B36" s="50"/>
      <c r="C36" s="50"/>
      <c r="D36" s="50"/>
      <c r="E36" s="50"/>
      <c r="F36" s="50"/>
      <c r="G36" s="50"/>
      <c r="H36" s="50"/>
      <c r="I36" s="50"/>
      <c r="J36" s="50"/>
      <c r="K36" s="50"/>
      <c r="L36" s="50"/>
      <c r="O36" s="43">
        <v>0</v>
      </c>
      <c r="P36" s="43">
        <v>0</v>
      </c>
      <c r="Q36" s="43">
        <v>0</v>
      </c>
      <c r="R36" s="43">
        <v>0</v>
      </c>
      <c r="S36" s="43">
        <v>0</v>
      </c>
      <c r="T36" s="43">
        <v>0</v>
      </c>
      <c r="U36" s="43">
        <v>0</v>
      </c>
      <c r="V36" s="43">
        <v>0</v>
      </c>
      <c r="W36" s="43">
        <v>0</v>
      </c>
      <c r="X36" s="43">
        <v>0</v>
      </c>
      <c r="Y36" s="43">
        <v>0</v>
      </c>
    </row>
    <row r="37" spans="1:25" x14ac:dyDescent="0.3">
      <c r="N37" s="48" t="s">
        <v>154</v>
      </c>
      <c r="O37" s="47"/>
      <c r="P37" s="47"/>
      <c r="Q37" s="47"/>
      <c r="R37" s="47"/>
      <c r="S37" s="47"/>
      <c r="T37" s="47"/>
      <c r="U37" s="47"/>
      <c r="V37" s="47"/>
      <c r="W37" s="47"/>
      <c r="X37" s="47"/>
      <c r="Y37" s="47"/>
    </row>
    <row r="38" spans="1:25" x14ac:dyDescent="0.3">
      <c r="O38" s="43">
        <v>0</v>
      </c>
      <c r="P38" s="43">
        <v>0</v>
      </c>
      <c r="Q38" s="43">
        <v>0</v>
      </c>
      <c r="R38" s="43">
        <v>0</v>
      </c>
      <c r="S38" s="43">
        <v>0</v>
      </c>
      <c r="T38" s="43">
        <v>0</v>
      </c>
      <c r="U38" s="43">
        <v>0</v>
      </c>
      <c r="V38" s="43">
        <v>0</v>
      </c>
      <c r="W38" s="43">
        <v>0</v>
      </c>
      <c r="X38" s="43">
        <v>0</v>
      </c>
      <c r="Y38" s="43">
        <v>0</v>
      </c>
    </row>
    <row r="39" spans="1:25" x14ac:dyDescent="0.3">
      <c r="N39" s="48" t="s">
        <v>148</v>
      </c>
    </row>
    <row r="40" spans="1:25" x14ac:dyDescent="0.3">
      <c r="O40" s="46">
        <v>0</v>
      </c>
      <c r="P40" s="43">
        <v>0</v>
      </c>
      <c r="Q40" s="43">
        <v>0</v>
      </c>
      <c r="R40" s="43">
        <v>0</v>
      </c>
      <c r="S40" s="43">
        <v>0</v>
      </c>
      <c r="T40" s="43">
        <v>0</v>
      </c>
      <c r="U40" s="43">
        <v>0</v>
      </c>
      <c r="V40" s="43">
        <v>1</v>
      </c>
      <c r="W40" s="43">
        <v>0</v>
      </c>
      <c r="X40" s="43">
        <v>0</v>
      </c>
      <c r="Y40" s="43">
        <v>0</v>
      </c>
    </row>
    <row r="43" spans="1:25" x14ac:dyDescent="0.3">
      <c r="N43" s="38" t="s">
        <v>151</v>
      </c>
      <c r="O43" s="47"/>
      <c r="P43" s="47"/>
      <c r="Q43" s="47"/>
      <c r="R43" s="47"/>
      <c r="S43" s="47"/>
      <c r="T43" s="47"/>
      <c r="U43" s="47"/>
      <c r="V43" s="47"/>
      <c r="W43" s="53"/>
      <c r="X43" s="47"/>
      <c r="Y43" s="47"/>
    </row>
    <row r="44" spans="1:25" x14ac:dyDescent="0.3">
      <c r="N44" s="45" t="s">
        <v>18</v>
      </c>
      <c r="O44" s="43"/>
      <c r="P44" s="43">
        <f t="shared" ref="P44:Y48" si="7">C5-P12</f>
        <v>-2</v>
      </c>
      <c r="Q44" s="43">
        <f t="shared" si="7"/>
        <v>-1</v>
      </c>
      <c r="R44" s="43">
        <f t="shared" si="7"/>
        <v>-1</v>
      </c>
      <c r="S44" s="43">
        <f t="shared" si="7"/>
        <v>0</v>
      </c>
      <c r="T44" s="43">
        <f t="shared" si="7"/>
        <v>0</v>
      </c>
      <c r="U44" s="43">
        <f t="shared" si="7"/>
        <v>0</v>
      </c>
      <c r="V44" s="9">
        <f t="shared" si="7"/>
        <v>11</v>
      </c>
      <c r="W44" s="9">
        <f t="shared" si="7"/>
        <v>0</v>
      </c>
      <c r="X44" s="43">
        <f t="shared" si="7"/>
        <v>0</v>
      </c>
      <c r="Y44" s="43">
        <f t="shared" si="7"/>
        <v>0</v>
      </c>
    </row>
    <row r="45" spans="1:25" x14ac:dyDescent="0.3">
      <c r="N45" s="45" t="s">
        <v>19</v>
      </c>
      <c r="O45" s="43"/>
      <c r="P45" s="43">
        <f t="shared" si="7"/>
        <v>0</v>
      </c>
      <c r="Q45" s="43">
        <f t="shared" si="7"/>
        <v>0</v>
      </c>
      <c r="R45" s="43">
        <f t="shared" si="7"/>
        <v>0</v>
      </c>
      <c r="S45" s="43">
        <f t="shared" si="7"/>
        <v>0</v>
      </c>
      <c r="T45" s="43">
        <f t="shared" si="7"/>
        <v>-1</v>
      </c>
      <c r="U45" s="9">
        <f t="shared" si="7"/>
        <v>0</v>
      </c>
      <c r="V45" s="9">
        <f t="shared" si="7"/>
        <v>-8</v>
      </c>
      <c r="W45" s="9">
        <f t="shared" si="7"/>
        <v>0</v>
      </c>
      <c r="X45" s="43">
        <f t="shared" si="7"/>
        <v>0</v>
      </c>
      <c r="Y45" s="43">
        <f t="shared" si="7"/>
        <v>1</v>
      </c>
    </row>
    <row r="46" spans="1:25" x14ac:dyDescent="0.3">
      <c r="N46" s="45" t="s">
        <v>0</v>
      </c>
      <c r="O46" s="43"/>
      <c r="P46" s="43">
        <f t="shared" si="7"/>
        <v>0</v>
      </c>
      <c r="Q46" s="43">
        <f t="shared" si="7"/>
        <v>0</v>
      </c>
      <c r="R46" s="43">
        <f t="shared" si="7"/>
        <v>0</v>
      </c>
      <c r="S46" s="43">
        <f t="shared" si="7"/>
        <v>0</v>
      </c>
      <c r="T46" s="43">
        <f t="shared" si="7"/>
        <v>2</v>
      </c>
      <c r="U46" s="9">
        <f t="shared" si="7"/>
        <v>0</v>
      </c>
      <c r="V46" s="9">
        <f t="shared" si="7"/>
        <v>-4</v>
      </c>
      <c r="W46" s="9">
        <f t="shared" si="7"/>
        <v>5</v>
      </c>
      <c r="X46" s="43">
        <f t="shared" si="7"/>
        <v>0</v>
      </c>
      <c r="Y46" s="43">
        <f t="shared" si="7"/>
        <v>-1</v>
      </c>
    </row>
    <row r="47" spans="1:25" x14ac:dyDescent="0.3">
      <c r="N47" s="45" t="s">
        <v>20</v>
      </c>
      <c r="O47" s="43"/>
      <c r="P47" s="43">
        <f t="shared" si="7"/>
        <v>0</v>
      </c>
      <c r="Q47" s="43">
        <f t="shared" si="7"/>
        <v>0</v>
      </c>
      <c r="R47" s="43">
        <f t="shared" si="7"/>
        <v>0</v>
      </c>
      <c r="S47" s="43">
        <f t="shared" si="7"/>
        <v>0</v>
      </c>
      <c r="T47" s="43">
        <f t="shared" si="7"/>
        <v>0</v>
      </c>
      <c r="U47" s="9">
        <f t="shared" si="7"/>
        <v>0</v>
      </c>
      <c r="V47" s="43">
        <f t="shared" si="7"/>
        <v>0</v>
      </c>
      <c r="W47" s="9">
        <f t="shared" si="7"/>
        <v>1</v>
      </c>
      <c r="X47" s="43">
        <f t="shared" si="7"/>
        <v>0</v>
      </c>
      <c r="Y47" s="43">
        <f t="shared" si="7"/>
        <v>0</v>
      </c>
    </row>
    <row r="48" spans="1:25" x14ac:dyDescent="0.3">
      <c r="N48" s="45" t="s">
        <v>21</v>
      </c>
      <c r="O48" s="43"/>
      <c r="P48" s="43">
        <f t="shared" si="7"/>
        <v>2</v>
      </c>
      <c r="Q48" s="43">
        <f t="shared" si="7"/>
        <v>1</v>
      </c>
      <c r="R48" s="43">
        <f t="shared" si="7"/>
        <v>1</v>
      </c>
      <c r="S48" s="43">
        <f t="shared" si="7"/>
        <v>0</v>
      </c>
      <c r="T48" s="43">
        <f t="shared" si="7"/>
        <v>-1</v>
      </c>
      <c r="U48" s="9">
        <f t="shared" si="7"/>
        <v>0</v>
      </c>
      <c r="V48" s="43">
        <f t="shared" si="7"/>
        <v>1</v>
      </c>
      <c r="W48" s="9">
        <f t="shared" si="7"/>
        <v>-6</v>
      </c>
      <c r="X48" s="43">
        <f t="shared" si="7"/>
        <v>0</v>
      </c>
      <c r="Y48" s="43">
        <f t="shared" si="7"/>
        <v>0</v>
      </c>
    </row>
    <row r="49" spans="14:25" x14ac:dyDescent="0.3">
      <c r="N49" s="30"/>
      <c r="O49" s="43"/>
      <c r="P49" s="43">
        <f t="shared" ref="P49:Y49" si="8">C4-P18</f>
        <v>0</v>
      </c>
      <c r="Q49" s="43">
        <f t="shared" si="8"/>
        <v>0</v>
      </c>
      <c r="R49" s="43">
        <f t="shared" si="8"/>
        <v>0</v>
      </c>
      <c r="S49" s="43">
        <f t="shared" si="8"/>
        <v>0</v>
      </c>
      <c r="T49" s="43">
        <f t="shared" si="8"/>
        <v>0</v>
      </c>
      <c r="U49" s="43">
        <f t="shared" si="8"/>
        <v>0</v>
      </c>
      <c r="V49" s="43">
        <f t="shared" si="8"/>
        <v>0</v>
      </c>
      <c r="W49" s="9">
        <f t="shared" si="8"/>
        <v>0</v>
      </c>
      <c r="X49" s="43">
        <f t="shared" si="8"/>
        <v>0</v>
      </c>
      <c r="Y49" s="43">
        <f t="shared" si="8"/>
        <v>0</v>
      </c>
    </row>
    <row r="50" spans="14:25" x14ac:dyDescent="0.3">
      <c r="W50" s="4"/>
    </row>
    <row r="51" spans="14:25" x14ac:dyDescent="0.3">
      <c r="W51" s="4"/>
    </row>
  </sheetData>
  <mergeCells count="1">
    <mergeCell ref="A1:L1"/>
  </mergeCells>
  <conditionalFormatting sqref="O44:Y49">
    <cfRule type="cellIs" dxfId="5" priority="13" operator="notEqual">
      <formula>0</formula>
    </cfRule>
  </conditionalFormatting>
  <conditionalFormatting sqref="P21:Y27">
    <cfRule type="cellIs" dxfId="4" priority="1" operator="notEqual">
      <formula>P12</formula>
    </cfRule>
  </conditionalFormatting>
  <printOptions horizontalCentered="1" verticalCentered="1"/>
  <pageMargins left="0.45" right="0.45" top="0.75" bottom="0.75" header="0.25" footer="0.3"/>
  <pageSetup fitToWidth="0" orientation="landscape" r:id="rId1"/>
  <headerFooter scaleWithDoc="0">
    <oddHeader>&amp;C&amp;G</oddHeader>
    <oddFooter xml:space="preserve">&amp;L&amp;"-,Italic"&amp;8Updated 1/22/16&amp;R&amp;"+,Italic"&amp;8Information and Resource Management, Office of the Provost            </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09"/>
  <sheetViews>
    <sheetView workbookViewId="0">
      <pane xSplit="13" ySplit="3" topLeftCell="N4" activePane="bottomRight" state="frozen"/>
      <selection pane="topRight" activeCell="N1" sqref="N1"/>
      <selection pane="bottomLeft" activeCell="A2" sqref="A2"/>
      <selection pane="bottomRight" activeCell="J47" sqref="J47"/>
    </sheetView>
  </sheetViews>
  <sheetFormatPr defaultColWidth="9" defaultRowHeight="10" x14ac:dyDescent="0.2"/>
  <cols>
    <col min="1" max="1" width="1.58203125" style="30" customWidth="1"/>
    <col min="2" max="2" width="7.08203125" style="30" customWidth="1"/>
    <col min="3" max="13" width="5.58203125" style="30" customWidth="1"/>
    <col min="14" max="14" width="4.75" style="30" customWidth="1"/>
    <col min="15" max="15" width="6.83203125" style="30" customWidth="1"/>
    <col min="16" max="16" width="7" style="30" customWidth="1"/>
    <col min="17" max="17" width="7.33203125" style="30" customWidth="1"/>
    <col min="18" max="19" width="8" style="30" customWidth="1"/>
    <col min="20" max="29" width="6.58203125" style="30" customWidth="1"/>
    <col min="30" max="41" width="4.58203125" style="30" customWidth="1"/>
    <col min="42" max="16384" width="9" style="30"/>
  </cols>
  <sheetData>
    <row r="1" spans="1:29" ht="10.5" x14ac:dyDescent="0.25">
      <c r="A1" s="31" t="s">
        <v>138</v>
      </c>
    </row>
    <row r="3" spans="1:29" s="31" customFormat="1" ht="10.5" x14ac:dyDescent="0.25">
      <c r="C3" s="31">
        <v>20053</v>
      </c>
      <c r="D3" s="31">
        <v>20063</v>
      </c>
      <c r="E3" s="31">
        <v>20073</v>
      </c>
      <c r="F3" s="31">
        <v>20083</v>
      </c>
      <c r="G3" s="31">
        <v>20093</v>
      </c>
      <c r="H3" s="31">
        <v>20103</v>
      </c>
      <c r="I3" s="31">
        <v>20113</v>
      </c>
      <c r="J3" s="31">
        <v>20123</v>
      </c>
      <c r="K3" s="31">
        <v>20133</v>
      </c>
      <c r="L3" s="31">
        <v>20143</v>
      </c>
      <c r="M3" s="31">
        <v>20153</v>
      </c>
      <c r="S3" s="31">
        <v>20053</v>
      </c>
      <c r="T3" s="31">
        <v>20063</v>
      </c>
      <c r="U3" s="31">
        <v>20073</v>
      </c>
      <c r="V3" s="31">
        <v>20083</v>
      </c>
      <c r="W3" s="31">
        <v>20093</v>
      </c>
      <c r="X3" s="31">
        <v>20103</v>
      </c>
      <c r="Y3" s="31">
        <v>20113</v>
      </c>
      <c r="Z3" s="31">
        <v>20123</v>
      </c>
      <c r="AA3" s="31">
        <v>20133</v>
      </c>
      <c r="AB3" s="31">
        <v>20143</v>
      </c>
      <c r="AC3" s="31">
        <v>20153</v>
      </c>
    </row>
    <row r="4" spans="1:29" ht="10.5" x14ac:dyDescent="0.25">
      <c r="B4" s="31"/>
    </row>
    <row r="5" spans="1:29" x14ac:dyDescent="0.2">
      <c r="B5" s="30" t="s">
        <v>35</v>
      </c>
      <c r="C5" s="30">
        <v>44</v>
      </c>
      <c r="D5" s="30">
        <v>32</v>
      </c>
      <c r="E5" s="30">
        <v>60</v>
      </c>
      <c r="F5" s="30">
        <v>177</v>
      </c>
      <c r="G5" s="30">
        <v>259</v>
      </c>
      <c r="H5" s="30">
        <v>388</v>
      </c>
      <c r="I5" s="30">
        <v>484</v>
      </c>
      <c r="J5" s="30">
        <v>399</v>
      </c>
      <c r="K5" s="30">
        <v>471</v>
      </c>
      <c r="L5" s="30">
        <v>572</v>
      </c>
      <c r="M5" s="30">
        <v>614</v>
      </c>
      <c r="T5" s="30" t="e">
        <f>#REF!</f>
        <v>#REF!</v>
      </c>
      <c r="U5" s="30" t="e">
        <f>#REF!</f>
        <v>#REF!</v>
      </c>
      <c r="V5" s="30" t="e">
        <f>#REF!</f>
        <v>#REF!</v>
      </c>
      <c r="W5" s="30" t="e">
        <f>#REF!</f>
        <v>#REF!</v>
      </c>
      <c r="X5" s="30" t="e">
        <f>#REF!</f>
        <v>#REF!</v>
      </c>
      <c r="Y5" s="30" t="e">
        <f>#REF!</f>
        <v>#REF!</v>
      </c>
      <c r="Z5" s="30" t="e">
        <f>#REF!</f>
        <v>#REF!</v>
      </c>
      <c r="AA5" s="30" t="e">
        <f>#REF!</f>
        <v>#REF!</v>
      </c>
      <c r="AB5" s="30" t="e">
        <f>#REF!</f>
        <v>#REF!</v>
      </c>
      <c r="AC5" s="30" t="e">
        <f>#REF!</f>
        <v>#REF!</v>
      </c>
    </row>
    <row r="8" spans="1:29" x14ac:dyDescent="0.2">
      <c r="A8" s="30" t="s">
        <v>122</v>
      </c>
    </row>
    <row r="9" spans="1:29" x14ac:dyDescent="0.2">
      <c r="A9" s="30" t="s">
        <v>123</v>
      </c>
    </row>
    <row r="10" spans="1:29" x14ac:dyDescent="0.2">
      <c r="A10" s="30" t="s">
        <v>121</v>
      </c>
    </row>
    <row r="11" spans="1:29" x14ac:dyDescent="0.2">
      <c r="A11" s="30" t="s">
        <v>126</v>
      </c>
    </row>
    <row r="12" spans="1:29" x14ac:dyDescent="0.2">
      <c r="A12" s="30" t="s">
        <v>124</v>
      </c>
    </row>
    <row r="13" spans="1:29" x14ac:dyDescent="0.2">
      <c r="A13" s="30" t="s">
        <v>120</v>
      </c>
    </row>
    <row r="16" spans="1:29" x14ac:dyDescent="0.2">
      <c r="B16" s="30" t="s">
        <v>18</v>
      </c>
      <c r="C16" s="30">
        <v>2315</v>
      </c>
      <c r="D16" s="30">
        <v>2462</v>
      </c>
      <c r="E16" s="30">
        <v>2449</v>
      </c>
      <c r="F16" s="30">
        <v>2224</v>
      </c>
      <c r="G16" s="30">
        <v>2052</v>
      </c>
      <c r="H16" s="30">
        <v>2096</v>
      </c>
      <c r="I16" s="30">
        <v>2062</v>
      </c>
      <c r="J16" s="30">
        <v>2110</v>
      </c>
      <c r="K16" s="30">
        <v>2134</v>
      </c>
      <c r="L16" s="30">
        <v>2197</v>
      </c>
      <c r="M16" s="30">
        <v>2459</v>
      </c>
      <c r="T16" s="30">
        <v>2462</v>
      </c>
      <c r="U16" s="30">
        <v>2448</v>
      </c>
      <c r="V16" s="30">
        <v>2224</v>
      </c>
      <c r="W16" s="30">
        <v>2052</v>
      </c>
      <c r="X16" s="30">
        <v>2096</v>
      </c>
      <c r="Y16" s="30">
        <v>2062</v>
      </c>
      <c r="Z16" s="30">
        <v>2122</v>
      </c>
      <c r="AA16" s="30">
        <v>2134</v>
      </c>
      <c r="AB16" s="30">
        <v>2197</v>
      </c>
      <c r="AC16" s="30">
        <v>2459</v>
      </c>
    </row>
    <row r="17" spans="2:29" x14ac:dyDescent="0.2">
      <c r="B17" s="30" t="s">
        <v>19</v>
      </c>
      <c r="C17" s="30">
        <v>1318</v>
      </c>
      <c r="D17" s="30">
        <v>1626</v>
      </c>
      <c r="E17" s="30">
        <v>1616</v>
      </c>
      <c r="F17" s="30">
        <v>1694</v>
      </c>
      <c r="G17" s="30">
        <v>1599</v>
      </c>
      <c r="H17" s="30">
        <v>1875</v>
      </c>
      <c r="I17" s="30">
        <v>1813</v>
      </c>
      <c r="J17" s="30">
        <v>1758</v>
      </c>
      <c r="K17" s="30">
        <v>1606</v>
      </c>
      <c r="L17" s="30">
        <v>1637</v>
      </c>
      <c r="M17" s="30">
        <v>1862</v>
      </c>
      <c r="T17" s="30">
        <v>1626</v>
      </c>
      <c r="U17" s="30">
        <v>1616</v>
      </c>
      <c r="V17" s="30">
        <v>1694</v>
      </c>
      <c r="W17" s="30">
        <v>1599</v>
      </c>
      <c r="X17" s="30">
        <v>1874</v>
      </c>
      <c r="Y17" s="30">
        <v>1813</v>
      </c>
      <c r="Z17" s="30">
        <v>1750</v>
      </c>
      <c r="AA17" s="30">
        <v>1606</v>
      </c>
      <c r="AB17" s="30">
        <v>1637</v>
      </c>
      <c r="AC17" s="30">
        <v>1863</v>
      </c>
    </row>
    <row r="18" spans="2:29" x14ac:dyDescent="0.2">
      <c r="B18" s="30" t="s">
        <v>0</v>
      </c>
      <c r="C18" s="30">
        <v>172</v>
      </c>
      <c r="D18" s="30">
        <v>171</v>
      </c>
      <c r="E18" s="30">
        <v>163</v>
      </c>
      <c r="F18" s="30">
        <v>152</v>
      </c>
      <c r="G18" s="30">
        <v>152</v>
      </c>
      <c r="H18" s="30">
        <v>196</v>
      </c>
      <c r="I18" s="30">
        <v>207</v>
      </c>
      <c r="J18" s="30">
        <v>202</v>
      </c>
      <c r="K18" s="30">
        <v>242</v>
      </c>
      <c r="L18" s="30">
        <v>258</v>
      </c>
      <c r="M18" s="30">
        <v>304</v>
      </c>
      <c r="T18" s="30">
        <v>171</v>
      </c>
      <c r="U18" s="30">
        <v>164</v>
      </c>
      <c r="V18" s="30">
        <v>152</v>
      </c>
      <c r="W18" s="30">
        <v>152</v>
      </c>
      <c r="X18" s="30">
        <v>198</v>
      </c>
      <c r="Y18" s="30">
        <v>207</v>
      </c>
      <c r="Z18" s="30">
        <v>198</v>
      </c>
      <c r="AA18" s="30">
        <v>242</v>
      </c>
      <c r="AB18" s="30">
        <v>258</v>
      </c>
      <c r="AC18" s="30">
        <v>302</v>
      </c>
    </row>
    <row r="19" spans="2:29" x14ac:dyDescent="0.2">
      <c r="B19" s="30" t="s">
        <v>20</v>
      </c>
      <c r="C19" s="30">
        <v>1</v>
      </c>
      <c r="D19" s="30">
        <v>0</v>
      </c>
      <c r="E19" s="30">
        <v>0</v>
      </c>
      <c r="F19" s="30">
        <v>0</v>
      </c>
      <c r="G19" s="30">
        <v>1</v>
      </c>
      <c r="H19" s="30">
        <v>1</v>
      </c>
      <c r="I19" s="30">
        <v>0</v>
      </c>
      <c r="J19" s="30">
        <v>2</v>
      </c>
      <c r="K19" s="30">
        <v>1</v>
      </c>
      <c r="L19" s="30">
        <v>2</v>
      </c>
      <c r="M19" s="30">
        <v>2</v>
      </c>
      <c r="T19" s="30">
        <v>0</v>
      </c>
      <c r="U19" s="30">
        <v>0</v>
      </c>
      <c r="V19" s="30">
        <v>0</v>
      </c>
      <c r="W19" s="30">
        <v>1</v>
      </c>
      <c r="X19" s="30">
        <v>1</v>
      </c>
      <c r="Y19" s="30">
        <v>0</v>
      </c>
      <c r="Z19" s="30">
        <v>2</v>
      </c>
      <c r="AA19" s="30">
        <v>1</v>
      </c>
      <c r="AB19" s="30">
        <v>2</v>
      </c>
      <c r="AC19" s="30">
        <v>2</v>
      </c>
    </row>
    <row r="20" spans="2:29" s="31" customFormat="1" ht="10.5" x14ac:dyDescent="0.25">
      <c r="B20" s="31" t="s">
        <v>21</v>
      </c>
      <c r="C20" s="31">
        <v>43</v>
      </c>
      <c r="D20" s="31">
        <v>30</v>
      </c>
      <c r="E20" s="31">
        <v>59</v>
      </c>
      <c r="F20" s="31">
        <v>176</v>
      </c>
      <c r="G20" s="31">
        <v>259</v>
      </c>
      <c r="H20" s="31">
        <v>389</v>
      </c>
      <c r="I20" s="31">
        <v>483</v>
      </c>
      <c r="J20" s="31">
        <v>398</v>
      </c>
      <c r="K20" s="31">
        <v>477</v>
      </c>
      <c r="L20" s="31">
        <v>572</v>
      </c>
      <c r="M20" s="31">
        <v>614</v>
      </c>
      <c r="T20" s="31">
        <v>30</v>
      </c>
      <c r="U20" s="31">
        <v>59</v>
      </c>
      <c r="V20" s="31">
        <v>176</v>
      </c>
      <c r="W20" s="31">
        <v>259</v>
      </c>
      <c r="X20" s="31">
        <v>388</v>
      </c>
      <c r="Y20" s="31">
        <v>483</v>
      </c>
      <c r="Z20" s="31">
        <v>398</v>
      </c>
      <c r="AA20" s="31">
        <v>477</v>
      </c>
      <c r="AB20" s="31">
        <v>572</v>
      </c>
      <c r="AC20" s="31">
        <v>615</v>
      </c>
    </row>
    <row r="21" spans="2:29" x14ac:dyDescent="0.2">
      <c r="B21" s="30" t="s">
        <v>1</v>
      </c>
      <c r="C21" s="30">
        <f t="shared" ref="C21:I21" si="0">SUM(C16:C20)</f>
        <v>3849</v>
      </c>
      <c r="D21" s="30">
        <f t="shared" si="0"/>
        <v>4289</v>
      </c>
      <c r="E21" s="30">
        <f t="shared" si="0"/>
        <v>4287</v>
      </c>
      <c r="F21" s="30">
        <f t="shared" si="0"/>
        <v>4246</v>
      </c>
      <c r="G21" s="30">
        <f t="shared" si="0"/>
        <v>4063</v>
      </c>
      <c r="H21" s="30">
        <f t="shared" si="0"/>
        <v>4557</v>
      </c>
      <c r="I21" s="30">
        <f t="shared" si="0"/>
        <v>4565</v>
      </c>
      <c r="J21" s="30">
        <f>SUM(J16:J20)</f>
        <v>4470</v>
      </c>
      <c r="K21" s="30">
        <f t="shared" ref="K21:M21" si="1">SUM(K16:K20)</f>
        <v>4460</v>
      </c>
      <c r="L21" s="30">
        <f t="shared" si="1"/>
        <v>4666</v>
      </c>
      <c r="M21" s="30">
        <f t="shared" si="1"/>
        <v>5241</v>
      </c>
      <c r="T21" s="30">
        <f>SUM(T16:T20)</f>
        <v>4289</v>
      </c>
      <c r="U21" s="30">
        <f t="shared" ref="U21:AC21" si="2">SUM(U16:U20)</f>
        <v>4287</v>
      </c>
      <c r="V21" s="30">
        <f t="shared" si="2"/>
        <v>4246</v>
      </c>
      <c r="W21" s="30">
        <f t="shared" si="2"/>
        <v>4063</v>
      </c>
      <c r="X21" s="30">
        <f t="shared" si="2"/>
        <v>4557</v>
      </c>
      <c r="Y21" s="30">
        <f t="shared" si="2"/>
        <v>4565</v>
      </c>
      <c r="Z21" s="30">
        <f t="shared" si="2"/>
        <v>4470</v>
      </c>
      <c r="AA21" s="30">
        <f t="shared" si="2"/>
        <v>4460</v>
      </c>
      <c r="AB21" s="30">
        <f t="shared" si="2"/>
        <v>4666</v>
      </c>
      <c r="AC21" s="30">
        <f t="shared" si="2"/>
        <v>5241</v>
      </c>
    </row>
    <row r="23" spans="2:29" x14ac:dyDescent="0.2">
      <c r="P23" s="30" t="s">
        <v>139</v>
      </c>
      <c r="T23" s="30">
        <f t="shared" ref="T23:AC28" si="3">T16-D16</f>
        <v>0</v>
      </c>
      <c r="U23" s="30">
        <f t="shared" si="3"/>
        <v>-1</v>
      </c>
      <c r="V23" s="30">
        <f t="shared" si="3"/>
        <v>0</v>
      </c>
      <c r="W23" s="30">
        <f t="shared" si="3"/>
        <v>0</v>
      </c>
      <c r="X23" s="30">
        <f t="shared" si="3"/>
        <v>0</v>
      </c>
      <c r="Y23" s="30">
        <f t="shared" si="3"/>
        <v>0</v>
      </c>
      <c r="Z23" s="30">
        <f t="shared" si="3"/>
        <v>12</v>
      </c>
      <c r="AA23" s="30">
        <f t="shared" si="3"/>
        <v>0</v>
      </c>
      <c r="AB23" s="30">
        <f t="shared" si="3"/>
        <v>0</v>
      </c>
      <c r="AC23" s="30">
        <f t="shared" si="3"/>
        <v>0</v>
      </c>
    </row>
    <row r="24" spans="2:29" x14ac:dyDescent="0.2">
      <c r="T24" s="30">
        <f t="shared" si="3"/>
        <v>0</v>
      </c>
      <c r="U24" s="30">
        <f t="shared" si="3"/>
        <v>0</v>
      </c>
      <c r="V24" s="30">
        <f t="shared" si="3"/>
        <v>0</v>
      </c>
      <c r="W24" s="30">
        <f t="shared" si="3"/>
        <v>0</v>
      </c>
      <c r="X24" s="30">
        <f t="shared" si="3"/>
        <v>-1</v>
      </c>
      <c r="Y24" s="30">
        <f t="shared" si="3"/>
        <v>0</v>
      </c>
      <c r="Z24" s="30">
        <f t="shared" si="3"/>
        <v>-8</v>
      </c>
      <c r="AA24" s="30">
        <f t="shared" si="3"/>
        <v>0</v>
      </c>
      <c r="AB24" s="30">
        <f t="shared" si="3"/>
        <v>0</v>
      </c>
      <c r="AC24" s="30">
        <f t="shared" si="3"/>
        <v>1</v>
      </c>
    </row>
    <row r="25" spans="2:29" x14ac:dyDescent="0.2">
      <c r="T25" s="30">
        <f t="shared" si="3"/>
        <v>0</v>
      </c>
      <c r="U25" s="30">
        <f t="shared" si="3"/>
        <v>1</v>
      </c>
      <c r="V25" s="30">
        <f t="shared" si="3"/>
        <v>0</v>
      </c>
      <c r="W25" s="30">
        <f t="shared" si="3"/>
        <v>0</v>
      </c>
      <c r="X25" s="30">
        <f t="shared" si="3"/>
        <v>2</v>
      </c>
      <c r="Y25" s="30">
        <f t="shared" si="3"/>
        <v>0</v>
      </c>
      <c r="Z25" s="30">
        <f t="shared" si="3"/>
        <v>-4</v>
      </c>
      <c r="AA25" s="30">
        <f t="shared" si="3"/>
        <v>0</v>
      </c>
      <c r="AB25" s="30">
        <f t="shared" si="3"/>
        <v>0</v>
      </c>
      <c r="AC25" s="30">
        <f t="shared" si="3"/>
        <v>-2</v>
      </c>
    </row>
    <row r="26" spans="2:29" x14ac:dyDescent="0.2">
      <c r="T26" s="30">
        <f t="shared" si="3"/>
        <v>0</v>
      </c>
      <c r="U26" s="30">
        <f t="shared" si="3"/>
        <v>0</v>
      </c>
      <c r="V26" s="30">
        <f t="shared" si="3"/>
        <v>0</v>
      </c>
      <c r="W26" s="30">
        <f t="shared" si="3"/>
        <v>0</v>
      </c>
      <c r="X26" s="30">
        <f t="shared" si="3"/>
        <v>0</v>
      </c>
      <c r="Y26" s="30">
        <f t="shared" si="3"/>
        <v>0</v>
      </c>
      <c r="Z26" s="30">
        <f t="shared" si="3"/>
        <v>0</v>
      </c>
      <c r="AA26" s="30">
        <f t="shared" si="3"/>
        <v>0</v>
      </c>
      <c r="AB26" s="30">
        <f t="shared" si="3"/>
        <v>0</v>
      </c>
      <c r="AC26" s="30">
        <f t="shared" si="3"/>
        <v>0</v>
      </c>
    </row>
    <row r="27" spans="2:29" ht="10.5" x14ac:dyDescent="0.25">
      <c r="T27" s="31">
        <f t="shared" si="3"/>
        <v>0</v>
      </c>
      <c r="U27" s="31">
        <f t="shared" si="3"/>
        <v>0</v>
      </c>
      <c r="V27" s="31">
        <f t="shared" si="3"/>
        <v>0</v>
      </c>
      <c r="W27" s="31">
        <f t="shared" si="3"/>
        <v>0</v>
      </c>
      <c r="X27" s="31">
        <f t="shared" si="3"/>
        <v>-1</v>
      </c>
      <c r="Y27" s="31">
        <f t="shared" si="3"/>
        <v>0</v>
      </c>
      <c r="Z27" s="31">
        <f t="shared" si="3"/>
        <v>0</v>
      </c>
      <c r="AA27" s="31">
        <f t="shared" si="3"/>
        <v>0</v>
      </c>
      <c r="AB27" s="31">
        <f t="shared" si="3"/>
        <v>0</v>
      </c>
      <c r="AC27" s="31">
        <f t="shared" si="3"/>
        <v>1</v>
      </c>
    </row>
    <row r="28" spans="2:29" x14ac:dyDescent="0.2">
      <c r="T28" s="30">
        <f t="shared" si="3"/>
        <v>0</v>
      </c>
      <c r="U28" s="30">
        <f t="shared" si="3"/>
        <v>0</v>
      </c>
      <c r="V28" s="30">
        <f t="shared" si="3"/>
        <v>0</v>
      </c>
      <c r="W28" s="30">
        <f t="shared" si="3"/>
        <v>0</v>
      </c>
      <c r="X28" s="30">
        <f t="shared" si="3"/>
        <v>0</v>
      </c>
      <c r="Y28" s="30">
        <f t="shared" si="3"/>
        <v>0</v>
      </c>
      <c r="Z28" s="30">
        <f t="shared" si="3"/>
        <v>0</v>
      </c>
      <c r="AA28" s="30">
        <f t="shared" si="3"/>
        <v>0</v>
      </c>
      <c r="AB28" s="30">
        <f t="shared" si="3"/>
        <v>0</v>
      </c>
      <c r="AC28" s="30">
        <f t="shared" si="3"/>
        <v>0</v>
      </c>
    </row>
    <row r="30" spans="2:29" x14ac:dyDescent="0.2">
      <c r="C30" s="30" t="s">
        <v>125</v>
      </c>
    </row>
    <row r="32" spans="2:29" s="31" customFormat="1" ht="10.5" x14ac:dyDescent="0.25">
      <c r="C32" s="31">
        <f>SUM(C33:C104)</f>
        <v>43</v>
      </c>
      <c r="D32" s="31">
        <f t="shared" ref="D32:M32" si="4">SUM(D33:D104)</f>
        <v>30</v>
      </c>
      <c r="E32" s="31">
        <f t="shared" si="4"/>
        <v>59</v>
      </c>
      <c r="F32" s="31">
        <f t="shared" si="4"/>
        <v>176</v>
      </c>
      <c r="G32" s="31">
        <f t="shared" si="4"/>
        <v>259</v>
      </c>
      <c r="H32" s="32">
        <f t="shared" si="4"/>
        <v>388</v>
      </c>
      <c r="I32" s="31">
        <f t="shared" si="4"/>
        <v>483</v>
      </c>
      <c r="J32" s="31">
        <f t="shared" si="4"/>
        <v>398</v>
      </c>
      <c r="K32" s="32">
        <f t="shared" si="4"/>
        <v>476</v>
      </c>
      <c r="L32" s="31">
        <f t="shared" si="4"/>
        <v>572</v>
      </c>
      <c r="M32" s="32">
        <f t="shared" si="4"/>
        <v>615</v>
      </c>
      <c r="T32" s="31">
        <f>SUM(T33:T104)</f>
        <v>30</v>
      </c>
      <c r="U32" s="31">
        <f t="shared" ref="U32:AC32" si="5">SUM(U33:U104)</f>
        <v>59</v>
      </c>
      <c r="V32" s="31">
        <f t="shared" si="5"/>
        <v>176</v>
      </c>
      <c r="W32" s="31">
        <f t="shared" si="5"/>
        <v>259</v>
      </c>
      <c r="X32" s="31">
        <f t="shared" si="5"/>
        <v>388</v>
      </c>
      <c r="Y32" s="31">
        <f t="shared" si="5"/>
        <v>483</v>
      </c>
      <c r="Z32" s="31">
        <f t="shared" si="5"/>
        <v>398</v>
      </c>
      <c r="AA32" s="32">
        <f t="shared" si="5"/>
        <v>476</v>
      </c>
      <c r="AB32" s="31">
        <f t="shared" si="5"/>
        <v>572</v>
      </c>
      <c r="AC32" s="31">
        <f t="shared" si="5"/>
        <v>615</v>
      </c>
    </row>
    <row r="33" spans="2:29" x14ac:dyDescent="0.2">
      <c r="B33" s="30" t="s">
        <v>65</v>
      </c>
      <c r="F33" s="30">
        <v>1</v>
      </c>
      <c r="H33" s="30">
        <v>1</v>
      </c>
      <c r="M33" s="30">
        <v>1</v>
      </c>
      <c r="O33" s="30" t="s">
        <v>65</v>
      </c>
      <c r="T33" s="30">
        <v>0</v>
      </c>
      <c r="U33" s="30">
        <v>0</v>
      </c>
      <c r="V33" s="30">
        <v>1</v>
      </c>
      <c r="W33" s="30">
        <v>0</v>
      </c>
      <c r="X33" s="30">
        <v>1</v>
      </c>
      <c r="Y33" s="30">
        <v>0</v>
      </c>
      <c r="Z33" s="30">
        <v>0</v>
      </c>
      <c r="AA33" s="30">
        <v>0</v>
      </c>
      <c r="AB33" s="30">
        <v>0</v>
      </c>
      <c r="AC33" s="30">
        <v>1</v>
      </c>
    </row>
    <row r="34" spans="2:29" x14ac:dyDescent="0.2">
      <c r="B34" s="30" t="s">
        <v>71</v>
      </c>
      <c r="C34" s="30">
        <v>2</v>
      </c>
      <c r="I34" s="30">
        <v>1</v>
      </c>
      <c r="O34" s="30" t="s">
        <v>71</v>
      </c>
      <c r="T34" s="30">
        <v>0</v>
      </c>
      <c r="U34" s="30">
        <v>0</v>
      </c>
      <c r="V34" s="30">
        <v>0</v>
      </c>
      <c r="W34" s="30">
        <v>0</v>
      </c>
      <c r="X34" s="30">
        <v>0</v>
      </c>
      <c r="Y34" s="30">
        <v>1</v>
      </c>
      <c r="Z34" s="30">
        <v>0</v>
      </c>
      <c r="AA34" s="30">
        <v>0</v>
      </c>
      <c r="AB34" s="30">
        <v>0</v>
      </c>
      <c r="AC34" s="30">
        <v>0</v>
      </c>
    </row>
    <row r="35" spans="2:29" x14ac:dyDescent="0.2">
      <c r="B35" s="30" t="s">
        <v>53</v>
      </c>
      <c r="L35" s="30">
        <v>1</v>
      </c>
      <c r="O35" s="30" t="s">
        <v>96</v>
      </c>
      <c r="T35" s="30">
        <v>0</v>
      </c>
      <c r="U35" s="30">
        <v>0</v>
      </c>
      <c r="V35" s="30">
        <v>0</v>
      </c>
      <c r="W35" s="30">
        <v>0</v>
      </c>
      <c r="X35" s="30">
        <v>0</v>
      </c>
      <c r="Y35" s="30">
        <v>0</v>
      </c>
      <c r="Z35" s="30">
        <v>0</v>
      </c>
      <c r="AA35" s="30">
        <v>0</v>
      </c>
      <c r="AB35" s="30">
        <v>1</v>
      </c>
      <c r="AC35" s="30">
        <v>0</v>
      </c>
    </row>
    <row r="36" spans="2:29" x14ac:dyDescent="0.2">
      <c r="B36" s="30" t="s">
        <v>82</v>
      </c>
      <c r="H36" s="30">
        <v>1</v>
      </c>
      <c r="O36" s="30" t="s">
        <v>97</v>
      </c>
      <c r="T36" s="30">
        <v>0</v>
      </c>
      <c r="U36" s="30">
        <v>0</v>
      </c>
      <c r="V36" s="30">
        <v>0</v>
      </c>
      <c r="W36" s="30">
        <v>0</v>
      </c>
      <c r="X36" s="30">
        <v>1</v>
      </c>
      <c r="Y36" s="30">
        <v>0</v>
      </c>
      <c r="Z36" s="30">
        <v>0</v>
      </c>
      <c r="AA36" s="30">
        <v>0</v>
      </c>
      <c r="AB36" s="30">
        <v>0</v>
      </c>
      <c r="AC36" s="30">
        <v>0</v>
      </c>
    </row>
    <row r="37" spans="2:29" x14ac:dyDescent="0.2">
      <c r="B37" s="30" t="s">
        <v>54</v>
      </c>
      <c r="L37" s="30">
        <v>1</v>
      </c>
      <c r="O37" s="30" t="s">
        <v>98</v>
      </c>
      <c r="T37" s="30">
        <v>0</v>
      </c>
      <c r="U37" s="30">
        <v>0</v>
      </c>
      <c r="V37" s="30">
        <v>0</v>
      </c>
      <c r="W37" s="30">
        <v>0</v>
      </c>
      <c r="X37" s="30">
        <v>0</v>
      </c>
      <c r="Y37" s="30">
        <v>0</v>
      </c>
      <c r="Z37" s="30">
        <v>0</v>
      </c>
      <c r="AA37" s="30">
        <v>0</v>
      </c>
      <c r="AB37" s="30">
        <v>1</v>
      </c>
      <c r="AC37" s="30">
        <v>0</v>
      </c>
    </row>
    <row r="38" spans="2:29" x14ac:dyDescent="0.2">
      <c r="B38" s="30" t="s">
        <v>36</v>
      </c>
      <c r="F38" s="30">
        <v>1</v>
      </c>
      <c r="K38" s="30">
        <v>1</v>
      </c>
      <c r="L38" s="30">
        <v>1</v>
      </c>
      <c r="O38" s="30" t="s">
        <v>36</v>
      </c>
      <c r="T38" s="30">
        <v>0</v>
      </c>
      <c r="U38" s="30">
        <v>0</v>
      </c>
      <c r="V38" s="30">
        <v>1</v>
      </c>
      <c r="W38" s="30">
        <v>0</v>
      </c>
      <c r="X38" s="30">
        <v>0</v>
      </c>
      <c r="Y38" s="30">
        <v>0</v>
      </c>
      <c r="Z38" s="30">
        <v>0</v>
      </c>
      <c r="AA38" s="30">
        <v>1</v>
      </c>
      <c r="AB38" s="30">
        <v>1</v>
      </c>
      <c r="AC38" s="30">
        <v>0</v>
      </c>
    </row>
    <row r="39" spans="2:29" x14ac:dyDescent="0.2">
      <c r="B39" s="30" t="s">
        <v>87</v>
      </c>
      <c r="E39" s="30">
        <v>2</v>
      </c>
      <c r="O39" s="30" t="s">
        <v>87</v>
      </c>
      <c r="T39" s="30">
        <v>0</v>
      </c>
      <c r="U39" s="30">
        <v>2</v>
      </c>
      <c r="V39" s="30">
        <v>0</v>
      </c>
      <c r="W39" s="30">
        <v>0</v>
      </c>
      <c r="X39" s="30">
        <v>0</v>
      </c>
      <c r="Y39" s="30">
        <v>0</v>
      </c>
      <c r="Z39" s="30">
        <v>0</v>
      </c>
      <c r="AA39" s="30">
        <v>0</v>
      </c>
      <c r="AB39" s="30">
        <v>0</v>
      </c>
      <c r="AC39" s="30">
        <v>0</v>
      </c>
    </row>
    <row r="40" spans="2:29" x14ac:dyDescent="0.2">
      <c r="B40" s="30" t="s">
        <v>55</v>
      </c>
      <c r="H40" s="30">
        <v>2</v>
      </c>
      <c r="L40" s="30">
        <v>1</v>
      </c>
      <c r="O40" s="30" t="s">
        <v>55</v>
      </c>
      <c r="T40" s="30">
        <v>0</v>
      </c>
      <c r="U40" s="30">
        <v>0</v>
      </c>
      <c r="V40" s="30">
        <v>0</v>
      </c>
      <c r="W40" s="30">
        <v>0</v>
      </c>
      <c r="X40" s="30">
        <v>2</v>
      </c>
      <c r="Y40" s="30">
        <v>0</v>
      </c>
      <c r="Z40" s="30">
        <v>0</v>
      </c>
      <c r="AA40" s="30">
        <v>0</v>
      </c>
      <c r="AB40" s="30">
        <v>1</v>
      </c>
      <c r="AC40" s="30">
        <v>0</v>
      </c>
    </row>
    <row r="41" spans="2:29" x14ac:dyDescent="0.2">
      <c r="B41" s="30" t="s">
        <v>72</v>
      </c>
      <c r="G41" s="30">
        <v>2</v>
      </c>
      <c r="I41" s="30">
        <v>1</v>
      </c>
      <c r="O41" s="30" t="s">
        <v>72</v>
      </c>
      <c r="T41" s="30">
        <v>0</v>
      </c>
      <c r="U41" s="30">
        <v>0</v>
      </c>
      <c r="V41" s="30">
        <v>0</v>
      </c>
      <c r="W41" s="30">
        <v>2</v>
      </c>
      <c r="X41" s="30">
        <v>0</v>
      </c>
      <c r="Y41" s="30">
        <v>1</v>
      </c>
      <c r="Z41" s="30">
        <v>0</v>
      </c>
      <c r="AA41" s="30">
        <v>0</v>
      </c>
      <c r="AB41" s="30">
        <v>0</v>
      </c>
      <c r="AC41" s="30">
        <v>0</v>
      </c>
    </row>
    <row r="42" spans="2:29" x14ac:dyDescent="0.2">
      <c r="B42" s="30" t="s">
        <v>56</v>
      </c>
      <c r="I42" s="30">
        <v>2</v>
      </c>
      <c r="L42" s="30">
        <v>1</v>
      </c>
      <c r="O42" s="30" t="s">
        <v>56</v>
      </c>
      <c r="T42" s="30">
        <v>0</v>
      </c>
      <c r="U42" s="30">
        <v>0</v>
      </c>
      <c r="V42" s="30">
        <v>0</v>
      </c>
      <c r="W42" s="30">
        <v>0</v>
      </c>
      <c r="X42" s="30">
        <v>0</v>
      </c>
      <c r="Y42" s="30">
        <v>2</v>
      </c>
      <c r="Z42" s="30">
        <v>0</v>
      </c>
      <c r="AA42" s="30">
        <v>0</v>
      </c>
      <c r="AB42" s="30">
        <v>1</v>
      </c>
      <c r="AC42" s="30">
        <v>0</v>
      </c>
    </row>
    <row r="43" spans="2:29" x14ac:dyDescent="0.2">
      <c r="B43" s="30" t="s">
        <v>37</v>
      </c>
      <c r="G43" s="30">
        <v>1</v>
      </c>
      <c r="H43" s="30">
        <v>1</v>
      </c>
      <c r="K43" s="30">
        <v>1</v>
      </c>
      <c r="M43" s="30">
        <v>1</v>
      </c>
      <c r="O43" s="30" t="s">
        <v>99</v>
      </c>
      <c r="T43" s="30">
        <v>0</v>
      </c>
      <c r="U43" s="30">
        <v>0</v>
      </c>
      <c r="V43" s="30">
        <v>0</v>
      </c>
      <c r="W43" s="30">
        <v>1</v>
      </c>
      <c r="X43" s="30">
        <v>1</v>
      </c>
      <c r="Y43" s="30">
        <v>0</v>
      </c>
      <c r="Z43" s="30">
        <v>0</v>
      </c>
      <c r="AA43" s="30">
        <v>1</v>
      </c>
      <c r="AB43" s="30">
        <v>0</v>
      </c>
      <c r="AC43" s="30">
        <v>1</v>
      </c>
    </row>
    <row r="44" spans="2:29" x14ac:dyDescent="0.2">
      <c r="B44" s="30" t="s">
        <v>73</v>
      </c>
      <c r="I44" s="30">
        <v>1</v>
      </c>
      <c r="O44" s="30" t="s">
        <v>73</v>
      </c>
      <c r="T44" s="30">
        <v>0</v>
      </c>
      <c r="U44" s="30">
        <v>0</v>
      </c>
      <c r="V44" s="30">
        <v>0</v>
      </c>
      <c r="W44" s="30">
        <v>0</v>
      </c>
      <c r="X44" s="30">
        <v>0</v>
      </c>
      <c r="Y44" s="30">
        <v>1</v>
      </c>
      <c r="Z44" s="30">
        <v>0</v>
      </c>
      <c r="AA44" s="30">
        <v>0</v>
      </c>
      <c r="AB44" s="30">
        <v>0</v>
      </c>
      <c r="AC44" s="30">
        <v>0</v>
      </c>
    </row>
    <row r="45" spans="2:29" x14ac:dyDescent="0.2">
      <c r="B45" s="30" t="s">
        <v>34</v>
      </c>
      <c r="C45" s="30">
        <v>6</v>
      </c>
      <c r="D45" s="30">
        <v>1</v>
      </c>
      <c r="E45" s="30">
        <v>2</v>
      </c>
      <c r="F45" s="30">
        <v>2</v>
      </c>
      <c r="G45" s="30">
        <v>5</v>
      </c>
      <c r="H45" s="30">
        <v>7</v>
      </c>
      <c r="I45" s="30">
        <v>7</v>
      </c>
      <c r="J45" s="30">
        <v>6</v>
      </c>
      <c r="K45" s="30">
        <v>4</v>
      </c>
      <c r="L45" s="30">
        <v>7</v>
      </c>
      <c r="M45" s="30">
        <v>4</v>
      </c>
      <c r="O45" s="30" t="s">
        <v>34</v>
      </c>
      <c r="T45" s="30">
        <v>1</v>
      </c>
      <c r="U45" s="30">
        <v>2</v>
      </c>
      <c r="V45" s="30">
        <v>2</v>
      </c>
      <c r="W45" s="30">
        <v>5</v>
      </c>
      <c r="X45" s="30">
        <v>7</v>
      </c>
      <c r="Y45" s="30">
        <v>7</v>
      </c>
      <c r="Z45" s="30">
        <v>6</v>
      </c>
      <c r="AA45" s="30">
        <v>4</v>
      </c>
      <c r="AB45" s="30">
        <v>7</v>
      </c>
      <c r="AC45" s="30">
        <v>4</v>
      </c>
    </row>
    <row r="46" spans="2:29" x14ac:dyDescent="0.2">
      <c r="B46" s="30" t="s">
        <v>22</v>
      </c>
      <c r="C46" s="30">
        <v>7</v>
      </c>
      <c r="D46" s="30">
        <v>11</v>
      </c>
      <c r="E46" s="30">
        <v>22</v>
      </c>
      <c r="F46" s="30">
        <v>125</v>
      </c>
      <c r="G46" s="30">
        <v>188</v>
      </c>
      <c r="H46" s="30">
        <v>313</v>
      </c>
      <c r="I46" s="30">
        <v>377</v>
      </c>
      <c r="J46" s="30">
        <v>327</v>
      </c>
      <c r="K46" s="30">
        <v>386</v>
      </c>
      <c r="L46" s="30">
        <v>501</v>
      </c>
      <c r="M46" s="30">
        <v>554</v>
      </c>
      <c r="O46" s="30" t="s">
        <v>100</v>
      </c>
      <c r="T46" s="30">
        <v>11</v>
      </c>
      <c r="U46" s="30">
        <v>22</v>
      </c>
      <c r="V46" s="30">
        <v>125</v>
      </c>
      <c r="W46" s="30">
        <v>188</v>
      </c>
      <c r="X46" s="30">
        <v>313</v>
      </c>
      <c r="Y46" s="30">
        <v>377</v>
      </c>
      <c r="Z46" s="30">
        <v>327</v>
      </c>
      <c r="AA46" s="30">
        <v>386</v>
      </c>
      <c r="AB46" s="30">
        <v>501</v>
      </c>
      <c r="AC46" s="30">
        <v>554</v>
      </c>
    </row>
    <row r="47" spans="2:29" x14ac:dyDescent="0.2">
      <c r="B47" s="30" t="s">
        <v>23</v>
      </c>
      <c r="J47" s="30">
        <v>1</v>
      </c>
      <c r="O47" s="30" t="s">
        <v>113</v>
      </c>
      <c r="T47" s="30">
        <v>0</v>
      </c>
      <c r="U47" s="30">
        <v>0</v>
      </c>
      <c r="V47" s="30">
        <v>0</v>
      </c>
      <c r="W47" s="30">
        <v>0</v>
      </c>
      <c r="X47" s="30">
        <v>0</v>
      </c>
      <c r="Y47" s="30">
        <v>0</v>
      </c>
      <c r="Z47" s="30">
        <v>1</v>
      </c>
      <c r="AA47" s="30">
        <v>0</v>
      </c>
      <c r="AB47" s="30">
        <v>0</v>
      </c>
      <c r="AC47" s="30">
        <v>0</v>
      </c>
    </row>
    <row r="48" spans="2:29" x14ac:dyDescent="0.2">
      <c r="B48" s="30" t="s">
        <v>88</v>
      </c>
      <c r="E48" s="30">
        <v>1</v>
      </c>
      <c r="O48" s="30" t="s">
        <v>88</v>
      </c>
      <c r="T48" s="30">
        <v>0</v>
      </c>
      <c r="U48" s="30">
        <v>1</v>
      </c>
      <c r="V48" s="30">
        <v>0</v>
      </c>
      <c r="W48" s="30">
        <v>0</v>
      </c>
      <c r="X48" s="30">
        <v>0</v>
      </c>
      <c r="Y48" s="30">
        <v>0</v>
      </c>
      <c r="Z48" s="30">
        <v>0</v>
      </c>
      <c r="AA48" s="30">
        <v>0</v>
      </c>
      <c r="AB48" s="30">
        <v>0</v>
      </c>
      <c r="AC48" s="30">
        <v>0</v>
      </c>
    </row>
    <row r="49" spans="2:29" x14ac:dyDescent="0.2">
      <c r="B49" s="30" t="s">
        <v>89</v>
      </c>
      <c r="E49" s="30">
        <v>1</v>
      </c>
      <c r="O49" s="30" t="s">
        <v>89</v>
      </c>
      <c r="T49" s="30">
        <v>0</v>
      </c>
      <c r="U49" s="30">
        <v>1</v>
      </c>
      <c r="V49" s="30">
        <v>0</v>
      </c>
      <c r="W49" s="30">
        <v>0</v>
      </c>
      <c r="X49" s="30">
        <v>0</v>
      </c>
      <c r="Y49" s="30">
        <v>0</v>
      </c>
      <c r="Z49" s="30">
        <v>0</v>
      </c>
      <c r="AA49" s="30">
        <v>0</v>
      </c>
      <c r="AB49" s="30">
        <v>0</v>
      </c>
      <c r="AC49" s="30">
        <v>0</v>
      </c>
    </row>
    <row r="50" spans="2:29" x14ac:dyDescent="0.2">
      <c r="B50" s="30" t="s">
        <v>38</v>
      </c>
      <c r="K50" s="30">
        <v>1</v>
      </c>
      <c r="O50" s="30" t="s">
        <v>101</v>
      </c>
      <c r="T50" s="30">
        <v>0</v>
      </c>
      <c r="U50" s="30">
        <v>0</v>
      </c>
      <c r="V50" s="30">
        <v>0</v>
      </c>
      <c r="W50" s="30">
        <v>0</v>
      </c>
      <c r="X50" s="30">
        <v>0</v>
      </c>
      <c r="Y50" s="30">
        <v>0</v>
      </c>
      <c r="Z50" s="30">
        <v>0</v>
      </c>
      <c r="AA50" s="30">
        <v>1</v>
      </c>
      <c r="AB50" s="30">
        <v>0</v>
      </c>
      <c r="AC50" s="30">
        <v>0</v>
      </c>
    </row>
    <row r="51" spans="2:29" x14ac:dyDescent="0.2">
      <c r="B51" s="30" t="s">
        <v>66</v>
      </c>
      <c r="M51" s="30">
        <v>2</v>
      </c>
      <c r="O51" s="30" t="s">
        <v>102</v>
      </c>
      <c r="T51" s="30">
        <v>0</v>
      </c>
      <c r="U51" s="30">
        <v>0</v>
      </c>
      <c r="V51" s="30">
        <v>0</v>
      </c>
      <c r="W51" s="30">
        <v>0</v>
      </c>
      <c r="X51" s="30">
        <v>0</v>
      </c>
      <c r="Y51" s="30">
        <v>0</v>
      </c>
      <c r="Z51" s="30">
        <v>0</v>
      </c>
      <c r="AA51" s="30">
        <v>0</v>
      </c>
      <c r="AB51" s="30">
        <v>0</v>
      </c>
      <c r="AC51" s="30">
        <v>2</v>
      </c>
    </row>
    <row r="52" spans="2:29" x14ac:dyDescent="0.2">
      <c r="B52" s="30" t="s">
        <v>57</v>
      </c>
      <c r="L52" s="30">
        <v>2</v>
      </c>
      <c r="O52" s="30" t="s">
        <v>103</v>
      </c>
      <c r="T52" s="30">
        <v>0</v>
      </c>
      <c r="U52" s="30">
        <v>0</v>
      </c>
      <c r="V52" s="30">
        <v>0</v>
      </c>
      <c r="W52" s="30">
        <v>0</v>
      </c>
      <c r="X52" s="30">
        <v>0</v>
      </c>
      <c r="Y52" s="30">
        <v>0</v>
      </c>
      <c r="Z52" s="30">
        <v>0</v>
      </c>
      <c r="AA52" s="30">
        <v>0</v>
      </c>
      <c r="AB52" s="30">
        <v>2</v>
      </c>
      <c r="AC52" s="30">
        <v>0</v>
      </c>
    </row>
    <row r="53" spans="2:29" x14ac:dyDescent="0.2">
      <c r="B53" s="30" t="s">
        <v>39</v>
      </c>
      <c r="K53" s="30">
        <v>1</v>
      </c>
      <c r="M53" s="30">
        <v>1</v>
      </c>
      <c r="O53" s="30" t="s">
        <v>114</v>
      </c>
      <c r="T53" s="30">
        <v>0</v>
      </c>
      <c r="U53" s="30">
        <v>0</v>
      </c>
      <c r="V53" s="30">
        <v>0</v>
      </c>
      <c r="W53" s="30">
        <v>0</v>
      </c>
      <c r="X53" s="30">
        <v>0</v>
      </c>
      <c r="Y53" s="30">
        <v>0</v>
      </c>
      <c r="Z53" s="30">
        <v>0</v>
      </c>
      <c r="AA53" s="30">
        <v>1</v>
      </c>
      <c r="AB53" s="30">
        <v>0</v>
      </c>
      <c r="AC53" s="30">
        <v>1</v>
      </c>
    </row>
    <row r="54" spans="2:29" x14ac:dyDescent="0.2">
      <c r="B54" s="30" t="s">
        <v>40</v>
      </c>
      <c r="K54" s="30">
        <v>1</v>
      </c>
      <c r="O54" s="30" t="s">
        <v>104</v>
      </c>
      <c r="T54" s="30">
        <v>0</v>
      </c>
      <c r="U54" s="30">
        <v>0</v>
      </c>
      <c r="V54" s="30">
        <v>0</v>
      </c>
      <c r="W54" s="30">
        <v>0</v>
      </c>
      <c r="X54" s="30">
        <v>0</v>
      </c>
      <c r="Y54" s="30">
        <v>0</v>
      </c>
      <c r="Z54" s="30">
        <v>0</v>
      </c>
      <c r="AA54" s="30">
        <v>1</v>
      </c>
      <c r="AB54" s="30">
        <v>0</v>
      </c>
      <c r="AC54" s="30">
        <v>0</v>
      </c>
    </row>
    <row r="55" spans="2:29" x14ac:dyDescent="0.2">
      <c r="B55" s="30" t="s">
        <v>41</v>
      </c>
      <c r="D55" s="30">
        <v>1</v>
      </c>
      <c r="H55" s="30">
        <v>2</v>
      </c>
      <c r="I55" s="30">
        <v>2</v>
      </c>
      <c r="K55" s="30">
        <v>1</v>
      </c>
      <c r="L55" s="30">
        <v>2</v>
      </c>
      <c r="O55" s="30" t="s">
        <v>41</v>
      </c>
      <c r="T55" s="30">
        <v>1</v>
      </c>
      <c r="U55" s="30">
        <v>0</v>
      </c>
      <c r="V55" s="30">
        <v>0</v>
      </c>
      <c r="W55" s="30">
        <v>0</v>
      </c>
      <c r="X55" s="30">
        <v>2</v>
      </c>
      <c r="Y55" s="30">
        <v>2</v>
      </c>
      <c r="Z55" s="30">
        <v>0</v>
      </c>
      <c r="AA55" s="30">
        <v>1</v>
      </c>
      <c r="AB55" s="30">
        <v>2</v>
      </c>
      <c r="AC55" s="30">
        <v>0</v>
      </c>
    </row>
    <row r="56" spans="2:29" x14ac:dyDescent="0.2">
      <c r="B56" s="30" t="s">
        <v>92</v>
      </c>
      <c r="C56" s="30">
        <v>1</v>
      </c>
      <c r="T56" s="30">
        <v>0</v>
      </c>
      <c r="U56" s="30">
        <v>0</v>
      </c>
      <c r="V56" s="30">
        <v>0</v>
      </c>
      <c r="W56" s="30">
        <v>0</v>
      </c>
      <c r="X56" s="30">
        <v>0</v>
      </c>
      <c r="Y56" s="30">
        <v>0</v>
      </c>
      <c r="Z56" s="30">
        <v>0</v>
      </c>
      <c r="AA56" s="30">
        <v>0</v>
      </c>
      <c r="AB56" s="30">
        <v>0</v>
      </c>
      <c r="AC56" s="30">
        <v>0</v>
      </c>
    </row>
    <row r="57" spans="2:29" x14ac:dyDescent="0.2">
      <c r="B57" s="30" t="s">
        <v>24</v>
      </c>
      <c r="C57" s="30">
        <v>1</v>
      </c>
      <c r="E57" s="30">
        <v>1</v>
      </c>
      <c r="F57" s="30">
        <v>1</v>
      </c>
      <c r="I57" s="30">
        <v>1</v>
      </c>
      <c r="J57" s="30">
        <v>2</v>
      </c>
      <c r="K57" s="30">
        <v>5</v>
      </c>
      <c r="L57" s="30">
        <v>5</v>
      </c>
      <c r="M57" s="30">
        <v>4</v>
      </c>
      <c r="O57" s="30" t="s">
        <v>115</v>
      </c>
      <c r="T57" s="30">
        <v>0</v>
      </c>
      <c r="U57" s="30">
        <v>1</v>
      </c>
      <c r="V57" s="30">
        <v>1</v>
      </c>
      <c r="W57" s="30">
        <v>0</v>
      </c>
      <c r="X57" s="30">
        <v>0</v>
      </c>
      <c r="Y57" s="30">
        <v>1</v>
      </c>
      <c r="Z57" s="30">
        <v>2</v>
      </c>
      <c r="AA57" s="30">
        <v>5</v>
      </c>
      <c r="AB57" s="30">
        <v>5</v>
      </c>
      <c r="AC57" s="30">
        <v>4</v>
      </c>
    </row>
    <row r="58" spans="2:29" x14ac:dyDescent="0.2">
      <c r="B58" s="30" t="s">
        <v>42</v>
      </c>
      <c r="K58" s="30">
        <v>1</v>
      </c>
      <c r="O58" s="30" t="s">
        <v>105</v>
      </c>
      <c r="T58" s="30">
        <v>0</v>
      </c>
      <c r="U58" s="30">
        <v>0</v>
      </c>
      <c r="V58" s="30">
        <v>0</v>
      </c>
      <c r="W58" s="30">
        <v>0</v>
      </c>
      <c r="X58" s="30">
        <v>0</v>
      </c>
      <c r="Y58" s="30">
        <v>0</v>
      </c>
      <c r="Z58" s="30">
        <v>0</v>
      </c>
      <c r="AA58" s="30">
        <v>1</v>
      </c>
      <c r="AB58" s="30">
        <v>0</v>
      </c>
      <c r="AC58" s="30">
        <v>0</v>
      </c>
    </row>
    <row r="59" spans="2:29" x14ac:dyDescent="0.2">
      <c r="B59" s="30" t="s">
        <v>90</v>
      </c>
      <c r="D59" s="30">
        <v>1</v>
      </c>
      <c r="O59" s="30" t="s">
        <v>90</v>
      </c>
      <c r="T59" s="30">
        <v>1</v>
      </c>
      <c r="U59" s="30">
        <v>0</v>
      </c>
      <c r="V59" s="30">
        <v>0</v>
      </c>
      <c r="W59" s="30">
        <v>0</v>
      </c>
      <c r="X59" s="30">
        <v>0</v>
      </c>
      <c r="Y59" s="30">
        <v>0</v>
      </c>
      <c r="Z59" s="30">
        <v>0</v>
      </c>
      <c r="AA59" s="30">
        <v>0</v>
      </c>
      <c r="AB59" s="30">
        <v>0</v>
      </c>
      <c r="AC59" s="30">
        <v>0</v>
      </c>
    </row>
    <row r="60" spans="2:29" x14ac:dyDescent="0.2">
      <c r="B60" s="30" t="s">
        <v>25</v>
      </c>
      <c r="C60" s="30">
        <v>2</v>
      </c>
      <c r="D60" s="30">
        <v>1</v>
      </c>
      <c r="E60" s="30">
        <v>4</v>
      </c>
      <c r="F60" s="30">
        <v>8</v>
      </c>
      <c r="G60" s="30">
        <v>4</v>
      </c>
      <c r="H60" s="30">
        <v>3</v>
      </c>
      <c r="I60" s="30">
        <v>10</v>
      </c>
      <c r="J60" s="30">
        <v>3</v>
      </c>
      <c r="K60" s="30">
        <v>10</v>
      </c>
      <c r="L60" s="30">
        <v>7</v>
      </c>
      <c r="M60" s="30">
        <v>3</v>
      </c>
      <c r="O60" s="30" t="s">
        <v>25</v>
      </c>
      <c r="T60" s="30">
        <v>1</v>
      </c>
      <c r="U60" s="30">
        <v>4</v>
      </c>
      <c r="V60" s="30">
        <v>8</v>
      </c>
      <c r="W60" s="30">
        <v>4</v>
      </c>
      <c r="X60" s="30">
        <v>3</v>
      </c>
      <c r="Y60" s="30">
        <v>10</v>
      </c>
      <c r="Z60" s="30">
        <v>3</v>
      </c>
      <c r="AA60" s="30">
        <v>10</v>
      </c>
      <c r="AB60" s="30">
        <v>7</v>
      </c>
      <c r="AC60" s="30">
        <v>3</v>
      </c>
    </row>
    <row r="61" spans="2:29" x14ac:dyDescent="0.2">
      <c r="B61" s="30" t="s">
        <v>58</v>
      </c>
      <c r="D61" s="30">
        <v>1</v>
      </c>
      <c r="E61" s="30">
        <v>1</v>
      </c>
      <c r="F61" s="30">
        <v>1</v>
      </c>
      <c r="I61" s="30">
        <v>1</v>
      </c>
      <c r="L61" s="30">
        <v>1</v>
      </c>
      <c r="O61" s="30" t="s">
        <v>116</v>
      </c>
      <c r="T61" s="30">
        <v>1</v>
      </c>
      <c r="U61" s="30">
        <v>1</v>
      </c>
      <c r="V61" s="30">
        <v>1</v>
      </c>
      <c r="W61" s="30">
        <v>0</v>
      </c>
      <c r="X61" s="30">
        <v>0</v>
      </c>
      <c r="Y61" s="30">
        <v>1</v>
      </c>
      <c r="Z61" s="30">
        <v>0</v>
      </c>
      <c r="AA61" s="30">
        <v>0</v>
      </c>
      <c r="AB61" s="30">
        <v>1</v>
      </c>
      <c r="AC61" s="30">
        <v>0</v>
      </c>
    </row>
    <row r="62" spans="2:29" x14ac:dyDescent="0.2">
      <c r="B62" s="30" t="s">
        <v>26</v>
      </c>
      <c r="F62" s="30">
        <v>1</v>
      </c>
      <c r="J62" s="30">
        <v>1</v>
      </c>
      <c r="K62" s="30">
        <v>1</v>
      </c>
      <c r="O62" s="30" t="s">
        <v>26</v>
      </c>
      <c r="T62" s="30">
        <v>0</v>
      </c>
      <c r="U62" s="30">
        <v>0</v>
      </c>
      <c r="V62" s="30">
        <v>1</v>
      </c>
      <c r="W62" s="30">
        <v>0</v>
      </c>
      <c r="X62" s="30">
        <v>0</v>
      </c>
      <c r="Y62" s="30">
        <v>0</v>
      </c>
      <c r="Z62" s="30">
        <v>1</v>
      </c>
      <c r="AA62" s="30">
        <v>1</v>
      </c>
      <c r="AB62" s="30">
        <v>0</v>
      </c>
      <c r="AC62" s="30">
        <v>0</v>
      </c>
    </row>
    <row r="63" spans="2:29" x14ac:dyDescent="0.2">
      <c r="B63" s="30" t="s">
        <v>43</v>
      </c>
      <c r="G63" s="30">
        <v>1</v>
      </c>
      <c r="I63" s="30">
        <v>1</v>
      </c>
      <c r="K63" s="30">
        <v>1</v>
      </c>
      <c r="O63" s="30" t="s">
        <v>43</v>
      </c>
      <c r="T63" s="30">
        <v>0</v>
      </c>
      <c r="U63" s="30">
        <v>0</v>
      </c>
      <c r="V63" s="30">
        <v>0</v>
      </c>
      <c r="W63" s="30">
        <v>1</v>
      </c>
      <c r="X63" s="30">
        <v>0</v>
      </c>
      <c r="Y63" s="30">
        <v>1</v>
      </c>
      <c r="Z63" s="30">
        <v>0</v>
      </c>
      <c r="AA63" s="30">
        <v>1</v>
      </c>
      <c r="AB63" s="30">
        <v>0</v>
      </c>
      <c r="AC63" s="30">
        <v>0</v>
      </c>
    </row>
    <row r="64" spans="2:29" x14ac:dyDescent="0.2">
      <c r="B64" s="30" t="s">
        <v>93</v>
      </c>
      <c r="C64" s="30">
        <v>1</v>
      </c>
      <c r="T64" s="30">
        <v>0</v>
      </c>
      <c r="U64" s="30">
        <v>0</v>
      </c>
      <c r="V64" s="30">
        <v>0</v>
      </c>
      <c r="W64" s="30">
        <v>0</v>
      </c>
      <c r="X64" s="30">
        <v>0</v>
      </c>
      <c r="Y64" s="30">
        <v>0</v>
      </c>
      <c r="Z64" s="30">
        <v>0</v>
      </c>
      <c r="AA64" s="30">
        <v>0</v>
      </c>
      <c r="AB64" s="30">
        <v>0</v>
      </c>
      <c r="AC64" s="30">
        <v>0</v>
      </c>
    </row>
    <row r="65" spans="2:29" x14ac:dyDescent="0.2">
      <c r="B65" s="30" t="s">
        <v>44</v>
      </c>
      <c r="C65" s="30">
        <v>1</v>
      </c>
      <c r="D65" s="30">
        <v>1</v>
      </c>
      <c r="K65" s="30">
        <v>1</v>
      </c>
      <c r="M65" s="30">
        <v>1</v>
      </c>
      <c r="O65" s="30" t="s">
        <v>44</v>
      </c>
      <c r="T65" s="30">
        <v>1</v>
      </c>
      <c r="U65" s="30">
        <v>0</v>
      </c>
      <c r="V65" s="30">
        <v>0</v>
      </c>
      <c r="W65" s="30">
        <v>0</v>
      </c>
      <c r="X65" s="30">
        <v>0</v>
      </c>
      <c r="Y65" s="30">
        <v>0</v>
      </c>
      <c r="Z65" s="30">
        <v>0</v>
      </c>
      <c r="AA65" s="30">
        <v>1</v>
      </c>
      <c r="AB65" s="30">
        <v>0</v>
      </c>
      <c r="AC65" s="30">
        <v>1</v>
      </c>
    </row>
    <row r="66" spans="2:29" x14ac:dyDescent="0.2">
      <c r="B66" s="30" t="s">
        <v>74</v>
      </c>
      <c r="F66" s="30">
        <v>2</v>
      </c>
      <c r="G66" s="30">
        <v>1</v>
      </c>
      <c r="I66" s="30">
        <v>2</v>
      </c>
      <c r="O66" s="30" t="s">
        <v>74</v>
      </c>
      <c r="T66" s="30">
        <v>0</v>
      </c>
      <c r="U66" s="30">
        <v>0</v>
      </c>
      <c r="V66" s="30">
        <v>2</v>
      </c>
      <c r="W66" s="30">
        <v>1</v>
      </c>
      <c r="X66" s="30">
        <v>0</v>
      </c>
      <c r="Y66" s="30">
        <v>2</v>
      </c>
      <c r="Z66" s="30">
        <v>0</v>
      </c>
      <c r="AA66" s="30">
        <v>0</v>
      </c>
      <c r="AB66" s="30">
        <v>0</v>
      </c>
      <c r="AC66" s="30">
        <v>0</v>
      </c>
    </row>
    <row r="67" spans="2:29" x14ac:dyDescent="0.2">
      <c r="B67" s="30" t="s">
        <v>67</v>
      </c>
      <c r="F67" s="30">
        <v>1</v>
      </c>
      <c r="H67" s="30">
        <v>2</v>
      </c>
      <c r="M67" s="30">
        <v>1</v>
      </c>
      <c r="O67" s="30" t="s">
        <v>67</v>
      </c>
      <c r="T67" s="30">
        <v>0</v>
      </c>
      <c r="U67" s="30">
        <v>0</v>
      </c>
      <c r="V67" s="30">
        <v>1</v>
      </c>
      <c r="W67" s="30">
        <v>0</v>
      </c>
      <c r="X67" s="30">
        <v>2</v>
      </c>
      <c r="Y67" s="30">
        <v>0</v>
      </c>
      <c r="Z67" s="30">
        <v>0</v>
      </c>
      <c r="AA67" s="30">
        <v>0</v>
      </c>
      <c r="AB67" s="30">
        <v>0</v>
      </c>
      <c r="AC67" s="30">
        <v>1</v>
      </c>
    </row>
    <row r="68" spans="2:29" x14ac:dyDescent="0.2">
      <c r="B68" s="30" t="s">
        <v>86</v>
      </c>
      <c r="F68" s="30">
        <v>1</v>
      </c>
      <c r="O68" s="30" t="s">
        <v>86</v>
      </c>
      <c r="T68" s="30">
        <v>0</v>
      </c>
      <c r="U68" s="30">
        <v>0</v>
      </c>
      <c r="V68" s="30">
        <v>1</v>
      </c>
      <c r="W68" s="30">
        <v>0</v>
      </c>
      <c r="X68" s="30">
        <v>0</v>
      </c>
      <c r="Y68" s="30">
        <v>0</v>
      </c>
      <c r="Z68" s="30">
        <v>0</v>
      </c>
      <c r="AA68" s="30">
        <v>0</v>
      </c>
      <c r="AB68" s="30">
        <v>0</v>
      </c>
      <c r="AC68" s="30">
        <v>0</v>
      </c>
    </row>
    <row r="69" spans="2:29" x14ac:dyDescent="0.2">
      <c r="B69" s="30" t="s">
        <v>75</v>
      </c>
      <c r="I69" s="30">
        <v>1</v>
      </c>
      <c r="O69" s="30" t="s">
        <v>75</v>
      </c>
      <c r="T69" s="30">
        <v>0</v>
      </c>
      <c r="U69" s="30">
        <v>0</v>
      </c>
      <c r="V69" s="30">
        <v>0</v>
      </c>
      <c r="W69" s="30">
        <v>0</v>
      </c>
      <c r="X69" s="30">
        <v>0</v>
      </c>
      <c r="Y69" s="30">
        <v>1</v>
      </c>
      <c r="Z69" s="30">
        <v>0</v>
      </c>
      <c r="AA69" s="30">
        <v>0</v>
      </c>
      <c r="AB69" s="30">
        <v>0</v>
      </c>
      <c r="AC69" s="30">
        <v>0</v>
      </c>
    </row>
    <row r="70" spans="2:29" x14ac:dyDescent="0.2">
      <c r="B70" s="30" t="s">
        <v>46</v>
      </c>
      <c r="K70" s="30">
        <v>1</v>
      </c>
      <c r="O70" s="30" t="s">
        <v>106</v>
      </c>
      <c r="T70" s="30">
        <v>0</v>
      </c>
      <c r="U70" s="30">
        <v>0</v>
      </c>
      <c r="V70" s="30">
        <v>0</v>
      </c>
      <c r="W70" s="30">
        <v>0</v>
      </c>
      <c r="X70" s="30">
        <v>0</v>
      </c>
      <c r="Y70" s="30">
        <v>0</v>
      </c>
      <c r="Z70" s="30">
        <v>0</v>
      </c>
      <c r="AA70" s="30">
        <v>1</v>
      </c>
      <c r="AB70" s="30">
        <v>0</v>
      </c>
      <c r="AC70" s="30">
        <v>0</v>
      </c>
    </row>
    <row r="71" spans="2:29" x14ac:dyDescent="0.2">
      <c r="B71" s="30" t="s">
        <v>91</v>
      </c>
      <c r="D71" s="30">
        <v>1</v>
      </c>
      <c r="O71" s="30" t="s">
        <v>91</v>
      </c>
      <c r="T71" s="30">
        <v>1</v>
      </c>
      <c r="U71" s="30">
        <v>0</v>
      </c>
      <c r="V71" s="30">
        <v>0</v>
      </c>
      <c r="W71" s="30">
        <v>0</v>
      </c>
      <c r="X71" s="30">
        <v>0</v>
      </c>
      <c r="Y71" s="30">
        <v>0</v>
      </c>
      <c r="Z71" s="30">
        <v>0</v>
      </c>
      <c r="AA71" s="30">
        <v>0</v>
      </c>
      <c r="AB71" s="30">
        <v>0</v>
      </c>
      <c r="AC71" s="30">
        <v>0</v>
      </c>
    </row>
    <row r="72" spans="2:29" x14ac:dyDescent="0.2">
      <c r="B72" s="30" t="s">
        <v>27</v>
      </c>
      <c r="C72" s="30">
        <v>1</v>
      </c>
      <c r="G72" s="30">
        <v>12</v>
      </c>
      <c r="I72" s="30">
        <v>2</v>
      </c>
      <c r="J72" s="30">
        <v>3</v>
      </c>
      <c r="M72" s="30">
        <v>1</v>
      </c>
      <c r="O72" s="30" t="s">
        <v>27</v>
      </c>
      <c r="T72" s="30">
        <v>0</v>
      </c>
      <c r="U72" s="30">
        <v>0</v>
      </c>
      <c r="V72" s="30">
        <v>0</v>
      </c>
      <c r="W72" s="30">
        <v>12</v>
      </c>
      <c r="X72" s="30">
        <v>0</v>
      </c>
      <c r="Y72" s="30">
        <v>2</v>
      </c>
      <c r="Z72" s="30">
        <v>3</v>
      </c>
      <c r="AA72" s="30">
        <v>0</v>
      </c>
      <c r="AB72" s="30">
        <v>0</v>
      </c>
      <c r="AC72" s="30">
        <v>1</v>
      </c>
    </row>
    <row r="73" spans="2:29" x14ac:dyDescent="0.2">
      <c r="B73" s="30" t="s">
        <v>45</v>
      </c>
      <c r="C73" s="30">
        <v>2</v>
      </c>
      <c r="J73" s="30">
        <v>1</v>
      </c>
      <c r="O73" s="30" t="s">
        <v>45</v>
      </c>
      <c r="T73" s="30">
        <v>0</v>
      </c>
      <c r="U73" s="30">
        <v>0</v>
      </c>
      <c r="V73" s="30">
        <v>0</v>
      </c>
      <c r="W73" s="30">
        <v>0</v>
      </c>
      <c r="X73" s="30">
        <v>0</v>
      </c>
      <c r="Y73" s="30">
        <v>0</v>
      </c>
      <c r="Z73" s="30">
        <v>1</v>
      </c>
      <c r="AA73" s="30">
        <v>0</v>
      </c>
      <c r="AB73" s="30">
        <v>0</v>
      </c>
      <c r="AC73" s="30">
        <v>0</v>
      </c>
    </row>
    <row r="74" spans="2:29" x14ac:dyDescent="0.2">
      <c r="B74" s="30" t="s">
        <v>76</v>
      </c>
      <c r="F74" s="30">
        <v>1</v>
      </c>
      <c r="G74" s="30">
        <v>1</v>
      </c>
      <c r="H74" s="30">
        <v>1</v>
      </c>
      <c r="I74" s="30">
        <v>1</v>
      </c>
      <c r="O74" s="30" t="s">
        <v>76</v>
      </c>
      <c r="T74" s="30">
        <v>0</v>
      </c>
      <c r="U74" s="30">
        <v>0</v>
      </c>
      <c r="V74" s="30">
        <v>1</v>
      </c>
      <c r="W74" s="30">
        <v>1</v>
      </c>
      <c r="X74" s="30">
        <v>1</v>
      </c>
      <c r="Y74" s="30">
        <v>1</v>
      </c>
      <c r="Z74" s="30">
        <v>0</v>
      </c>
      <c r="AA74" s="30">
        <v>0</v>
      </c>
      <c r="AB74" s="30">
        <v>0</v>
      </c>
      <c r="AC74" s="30">
        <v>0</v>
      </c>
    </row>
    <row r="75" spans="2:29" x14ac:dyDescent="0.2">
      <c r="B75" s="30" t="s">
        <v>59</v>
      </c>
      <c r="C75" s="30">
        <v>1</v>
      </c>
      <c r="D75" s="30">
        <v>2</v>
      </c>
      <c r="H75" s="30">
        <v>2</v>
      </c>
      <c r="J75" s="30">
        <v>1</v>
      </c>
      <c r="L75" s="30">
        <v>1</v>
      </c>
      <c r="M75" s="30">
        <v>1</v>
      </c>
      <c r="O75" s="30" t="s">
        <v>59</v>
      </c>
      <c r="T75" s="30">
        <v>2</v>
      </c>
      <c r="U75" s="30">
        <v>0</v>
      </c>
      <c r="V75" s="30">
        <v>0</v>
      </c>
      <c r="W75" s="30">
        <v>0</v>
      </c>
      <c r="X75" s="30">
        <v>2</v>
      </c>
      <c r="Y75" s="30">
        <v>0</v>
      </c>
      <c r="Z75" s="30">
        <v>1</v>
      </c>
      <c r="AA75" s="30">
        <v>0</v>
      </c>
      <c r="AB75" s="30">
        <v>1</v>
      </c>
      <c r="AC75" s="30">
        <v>1</v>
      </c>
    </row>
    <row r="76" spans="2:29" x14ac:dyDescent="0.2">
      <c r="B76" s="30" t="s">
        <v>69</v>
      </c>
      <c r="I76" s="30">
        <v>1</v>
      </c>
      <c r="M76" s="30">
        <v>1</v>
      </c>
      <c r="O76" s="30" t="s">
        <v>69</v>
      </c>
      <c r="T76" s="30">
        <v>0</v>
      </c>
      <c r="U76" s="30">
        <v>0</v>
      </c>
      <c r="V76" s="30">
        <v>0</v>
      </c>
      <c r="W76" s="30">
        <v>0</v>
      </c>
      <c r="X76" s="30">
        <v>0</v>
      </c>
      <c r="Y76" s="30">
        <v>1</v>
      </c>
      <c r="Z76" s="30">
        <v>0</v>
      </c>
      <c r="AA76" s="30">
        <v>0</v>
      </c>
      <c r="AB76" s="30">
        <v>0</v>
      </c>
      <c r="AC76" s="30">
        <v>1</v>
      </c>
    </row>
    <row r="77" spans="2:29" x14ac:dyDescent="0.2">
      <c r="B77" s="30" t="s">
        <v>60</v>
      </c>
      <c r="H77" s="30">
        <v>1</v>
      </c>
      <c r="L77" s="30">
        <v>1</v>
      </c>
      <c r="M77" s="30">
        <v>1</v>
      </c>
      <c r="O77" s="30" t="s">
        <v>107</v>
      </c>
      <c r="T77" s="30">
        <v>0</v>
      </c>
      <c r="U77" s="30">
        <v>0</v>
      </c>
      <c r="V77" s="30">
        <v>0</v>
      </c>
      <c r="W77" s="30">
        <v>0</v>
      </c>
      <c r="X77" s="30">
        <v>1</v>
      </c>
      <c r="Y77" s="30">
        <v>0</v>
      </c>
      <c r="Z77" s="30">
        <v>0</v>
      </c>
      <c r="AA77" s="30">
        <v>0</v>
      </c>
      <c r="AB77" s="30">
        <v>1</v>
      </c>
      <c r="AC77" s="30">
        <v>1</v>
      </c>
    </row>
    <row r="78" spans="2:29" x14ac:dyDescent="0.2">
      <c r="B78" s="30" t="s">
        <v>47</v>
      </c>
      <c r="C78" s="30">
        <v>1</v>
      </c>
      <c r="K78" s="30">
        <v>1</v>
      </c>
      <c r="T78" s="30">
        <v>0</v>
      </c>
      <c r="U78" s="30">
        <v>0</v>
      </c>
      <c r="V78" s="30">
        <v>0</v>
      </c>
      <c r="W78" s="30">
        <v>0</v>
      </c>
      <c r="X78" s="30">
        <v>0</v>
      </c>
      <c r="Y78" s="30">
        <v>0</v>
      </c>
      <c r="Z78" s="30">
        <v>0</v>
      </c>
      <c r="AA78" s="30">
        <v>1</v>
      </c>
      <c r="AB78" s="30">
        <v>0</v>
      </c>
      <c r="AC78" s="30">
        <v>0</v>
      </c>
    </row>
    <row r="79" spans="2:29" x14ac:dyDescent="0.2">
      <c r="B79" s="30" t="s">
        <v>48</v>
      </c>
      <c r="K79" s="30">
        <v>1</v>
      </c>
      <c r="M79" s="30">
        <v>1</v>
      </c>
      <c r="O79" s="30" t="s">
        <v>117</v>
      </c>
      <c r="T79" s="30">
        <v>0</v>
      </c>
      <c r="U79" s="30">
        <v>0</v>
      </c>
      <c r="V79" s="30">
        <v>0</v>
      </c>
      <c r="W79" s="30">
        <v>0</v>
      </c>
      <c r="X79" s="30">
        <v>0</v>
      </c>
      <c r="Y79" s="30">
        <v>0</v>
      </c>
      <c r="Z79" s="30">
        <v>0</v>
      </c>
      <c r="AA79" s="30">
        <v>1</v>
      </c>
      <c r="AB79" s="30">
        <v>0</v>
      </c>
      <c r="AC79" s="30">
        <v>1</v>
      </c>
    </row>
    <row r="80" spans="2:29" x14ac:dyDescent="0.2">
      <c r="B80" s="30" t="s">
        <v>77</v>
      </c>
      <c r="I80" s="30">
        <v>1</v>
      </c>
      <c r="O80" s="30" t="s">
        <v>77</v>
      </c>
      <c r="T80" s="30">
        <v>0</v>
      </c>
      <c r="U80" s="30">
        <v>0</v>
      </c>
      <c r="V80" s="30">
        <v>0</v>
      </c>
      <c r="W80" s="30">
        <v>0</v>
      </c>
      <c r="X80" s="30">
        <v>0</v>
      </c>
      <c r="Y80" s="30">
        <v>1</v>
      </c>
      <c r="Z80" s="30">
        <v>0</v>
      </c>
      <c r="AA80" s="30">
        <v>0</v>
      </c>
      <c r="AB80" s="30">
        <v>0</v>
      </c>
      <c r="AC80" s="30">
        <v>0</v>
      </c>
    </row>
    <row r="81" spans="2:29" x14ac:dyDescent="0.2">
      <c r="B81" s="30" t="s">
        <v>28</v>
      </c>
      <c r="J81" s="30">
        <v>1</v>
      </c>
      <c r="O81" s="30" t="s">
        <v>28</v>
      </c>
      <c r="T81" s="30">
        <v>0</v>
      </c>
      <c r="U81" s="30">
        <v>0</v>
      </c>
      <c r="V81" s="30">
        <v>0</v>
      </c>
      <c r="W81" s="30">
        <v>0</v>
      </c>
      <c r="X81" s="30">
        <v>0</v>
      </c>
      <c r="Y81" s="30">
        <v>0</v>
      </c>
      <c r="Z81" s="30">
        <v>1</v>
      </c>
      <c r="AA81" s="30">
        <v>0</v>
      </c>
      <c r="AB81" s="30">
        <v>0</v>
      </c>
      <c r="AC81" s="30">
        <v>0</v>
      </c>
    </row>
    <row r="82" spans="2:29" x14ac:dyDescent="0.2">
      <c r="B82" s="30" t="s">
        <v>78</v>
      </c>
      <c r="I82" s="30">
        <v>1</v>
      </c>
      <c r="O82" s="30" t="s">
        <v>78</v>
      </c>
      <c r="T82" s="30">
        <v>0</v>
      </c>
      <c r="U82" s="30">
        <v>0</v>
      </c>
      <c r="V82" s="30">
        <v>0</v>
      </c>
      <c r="W82" s="30">
        <v>0</v>
      </c>
      <c r="X82" s="30">
        <v>0</v>
      </c>
      <c r="Y82" s="30">
        <v>1</v>
      </c>
      <c r="Z82" s="30">
        <v>0</v>
      </c>
      <c r="AA82" s="30">
        <v>0</v>
      </c>
      <c r="AB82" s="30">
        <v>0</v>
      </c>
      <c r="AC82" s="30">
        <v>0</v>
      </c>
    </row>
    <row r="83" spans="2:29" x14ac:dyDescent="0.2">
      <c r="B83" s="30" t="s">
        <v>61</v>
      </c>
      <c r="G83" s="30">
        <v>1</v>
      </c>
      <c r="H83" s="30">
        <v>1</v>
      </c>
      <c r="L83" s="30">
        <v>1</v>
      </c>
      <c r="O83" s="30" t="s">
        <v>61</v>
      </c>
      <c r="T83" s="30">
        <v>0</v>
      </c>
      <c r="U83" s="30">
        <v>0</v>
      </c>
      <c r="V83" s="30">
        <v>0</v>
      </c>
      <c r="W83" s="30">
        <v>1</v>
      </c>
      <c r="X83" s="30">
        <v>1</v>
      </c>
      <c r="Y83" s="30">
        <v>0</v>
      </c>
      <c r="Z83" s="30">
        <v>0</v>
      </c>
      <c r="AA83" s="30">
        <v>0</v>
      </c>
      <c r="AB83" s="30">
        <v>1</v>
      </c>
      <c r="AC83" s="30">
        <v>0</v>
      </c>
    </row>
    <row r="84" spans="2:29" x14ac:dyDescent="0.2">
      <c r="B84" s="30" t="s">
        <v>84</v>
      </c>
      <c r="G84" s="30">
        <v>1</v>
      </c>
      <c r="O84" s="30" t="s">
        <v>84</v>
      </c>
      <c r="T84" s="30">
        <v>0</v>
      </c>
      <c r="U84" s="30">
        <v>0</v>
      </c>
      <c r="V84" s="30">
        <v>0</v>
      </c>
      <c r="W84" s="30">
        <v>1</v>
      </c>
      <c r="X84" s="30">
        <v>0</v>
      </c>
      <c r="Y84" s="30">
        <v>0</v>
      </c>
      <c r="Z84" s="30">
        <v>0</v>
      </c>
      <c r="AA84" s="30">
        <v>0</v>
      </c>
      <c r="AB84" s="30">
        <v>0</v>
      </c>
      <c r="AC84" s="30">
        <v>0</v>
      </c>
    </row>
    <row r="85" spans="2:29" x14ac:dyDescent="0.2">
      <c r="B85" s="30" t="s">
        <v>29</v>
      </c>
      <c r="E85" s="30">
        <v>2</v>
      </c>
      <c r="I85" s="30">
        <v>1</v>
      </c>
      <c r="J85" s="30">
        <v>1</v>
      </c>
      <c r="K85" s="30">
        <v>1</v>
      </c>
      <c r="L85" s="30">
        <v>2</v>
      </c>
      <c r="O85" s="30" t="s">
        <v>118</v>
      </c>
      <c r="T85" s="30">
        <v>0</v>
      </c>
      <c r="U85" s="30">
        <v>2</v>
      </c>
      <c r="V85" s="30">
        <v>0</v>
      </c>
      <c r="W85" s="30">
        <v>0</v>
      </c>
      <c r="X85" s="30">
        <v>0</v>
      </c>
      <c r="Y85" s="30">
        <v>1</v>
      </c>
      <c r="Z85" s="30">
        <v>1</v>
      </c>
      <c r="AA85" s="30">
        <v>1</v>
      </c>
      <c r="AB85" s="30">
        <v>2</v>
      </c>
      <c r="AC85" s="30">
        <v>0</v>
      </c>
    </row>
    <row r="86" spans="2:29" x14ac:dyDescent="0.2">
      <c r="B86" s="30" t="s">
        <v>68</v>
      </c>
      <c r="M86" s="30">
        <v>1</v>
      </c>
      <c r="O86" s="30" t="s">
        <v>108</v>
      </c>
      <c r="T86" s="30">
        <v>0</v>
      </c>
      <c r="U86" s="30">
        <v>0</v>
      </c>
      <c r="V86" s="30">
        <v>0</v>
      </c>
      <c r="W86" s="30">
        <v>0</v>
      </c>
      <c r="X86" s="30">
        <v>0</v>
      </c>
      <c r="Y86" s="30">
        <v>0</v>
      </c>
      <c r="Z86" s="30">
        <v>0</v>
      </c>
      <c r="AA86" s="30">
        <v>0</v>
      </c>
      <c r="AB86" s="30">
        <v>0</v>
      </c>
      <c r="AC86" s="30">
        <v>1</v>
      </c>
    </row>
    <row r="87" spans="2:29" x14ac:dyDescent="0.2">
      <c r="B87" s="30" t="s">
        <v>49</v>
      </c>
      <c r="J87" s="30">
        <v>2</v>
      </c>
      <c r="K87" s="30">
        <v>3</v>
      </c>
      <c r="L87" s="30">
        <v>1</v>
      </c>
      <c r="O87" s="30" t="s">
        <v>49</v>
      </c>
      <c r="T87" s="30">
        <v>0</v>
      </c>
      <c r="U87" s="30">
        <v>0</v>
      </c>
      <c r="V87" s="30">
        <v>0</v>
      </c>
      <c r="W87" s="30">
        <v>0</v>
      </c>
      <c r="X87" s="30">
        <v>0</v>
      </c>
      <c r="Y87" s="30">
        <v>0</v>
      </c>
      <c r="Z87" s="30">
        <v>2</v>
      </c>
      <c r="AA87" s="30">
        <v>3</v>
      </c>
      <c r="AB87" s="30">
        <v>1</v>
      </c>
      <c r="AC87" s="30">
        <v>0</v>
      </c>
    </row>
    <row r="88" spans="2:29" x14ac:dyDescent="0.2">
      <c r="B88" s="30" t="s">
        <v>79</v>
      </c>
      <c r="I88" s="30">
        <v>1</v>
      </c>
      <c r="O88" s="30" t="s">
        <v>79</v>
      </c>
      <c r="T88" s="30">
        <v>0</v>
      </c>
      <c r="U88" s="30">
        <v>0</v>
      </c>
      <c r="V88" s="30">
        <v>0</v>
      </c>
      <c r="W88" s="30">
        <v>0</v>
      </c>
      <c r="X88" s="30">
        <v>0</v>
      </c>
      <c r="Y88" s="30">
        <v>1</v>
      </c>
      <c r="Z88" s="30">
        <v>0</v>
      </c>
      <c r="AA88" s="30">
        <v>0</v>
      </c>
      <c r="AB88" s="30">
        <v>0</v>
      </c>
      <c r="AC88" s="30">
        <v>0</v>
      </c>
    </row>
    <row r="89" spans="2:29" x14ac:dyDescent="0.2">
      <c r="B89" s="30" t="s">
        <v>30</v>
      </c>
      <c r="C89" s="30">
        <v>9</v>
      </c>
      <c r="D89" s="30">
        <v>8</v>
      </c>
      <c r="E89" s="30">
        <v>16</v>
      </c>
      <c r="F89" s="30">
        <v>24</v>
      </c>
      <c r="G89" s="30">
        <v>35</v>
      </c>
      <c r="H89" s="30">
        <v>44</v>
      </c>
      <c r="I89" s="30">
        <v>61</v>
      </c>
      <c r="J89" s="30">
        <v>41</v>
      </c>
      <c r="K89" s="30">
        <v>47</v>
      </c>
      <c r="L89" s="30">
        <v>26</v>
      </c>
      <c r="M89" s="30">
        <v>20</v>
      </c>
      <c r="O89" s="30" t="s">
        <v>109</v>
      </c>
      <c r="T89" s="30">
        <v>8</v>
      </c>
      <c r="U89" s="30">
        <v>16</v>
      </c>
      <c r="V89" s="30">
        <v>24</v>
      </c>
      <c r="W89" s="30">
        <v>35</v>
      </c>
      <c r="X89" s="30">
        <v>44</v>
      </c>
      <c r="Y89" s="30">
        <v>61</v>
      </c>
      <c r="Z89" s="30">
        <v>41</v>
      </c>
      <c r="AA89" s="30">
        <v>47</v>
      </c>
      <c r="AB89" s="30">
        <v>26</v>
      </c>
      <c r="AC89" s="30">
        <v>20</v>
      </c>
    </row>
    <row r="90" spans="2:29" x14ac:dyDescent="0.2">
      <c r="B90" s="30" t="s">
        <v>62</v>
      </c>
      <c r="G90" s="30">
        <v>1</v>
      </c>
      <c r="L90" s="30">
        <v>2</v>
      </c>
      <c r="O90" s="30" t="s">
        <v>62</v>
      </c>
      <c r="T90" s="30">
        <v>0</v>
      </c>
      <c r="U90" s="30">
        <v>0</v>
      </c>
      <c r="V90" s="30">
        <v>0</v>
      </c>
      <c r="W90" s="30">
        <v>1</v>
      </c>
      <c r="X90" s="30">
        <v>0</v>
      </c>
      <c r="Y90" s="30">
        <v>0</v>
      </c>
      <c r="Z90" s="30">
        <v>0</v>
      </c>
      <c r="AA90" s="30">
        <v>0</v>
      </c>
      <c r="AB90" s="30">
        <v>2</v>
      </c>
      <c r="AC90" s="30">
        <v>0</v>
      </c>
    </row>
    <row r="91" spans="2:29" x14ac:dyDescent="0.2">
      <c r="B91" s="30" t="s">
        <v>70</v>
      </c>
      <c r="H91" s="30">
        <v>1</v>
      </c>
      <c r="M91" s="30">
        <v>1</v>
      </c>
      <c r="O91" s="30" t="s">
        <v>70</v>
      </c>
      <c r="T91" s="30">
        <v>0</v>
      </c>
      <c r="U91" s="30">
        <v>0</v>
      </c>
      <c r="V91" s="30">
        <v>0</v>
      </c>
      <c r="W91" s="30">
        <v>0</v>
      </c>
      <c r="X91" s="30">
        <v>1</v>
      </c>
      <c r="Y91" s="30">
        <v>0</v>
      </c>
      <c r="Z91" s="30">
        <v>0</v>
      </c>
      <c r="AA91" s="30">
        <v>0</v>
      </c>
      <c r="AB91" s="30">
        <v>0</v>
      </c>
      <c r="AC91" s="30">
        <v>1</v>
      </c>
    </row>
    <row r="92" spans="2:29" x14ac:dyDescent="0.2">
      <c r="B92" s="30" t="s">
        <v>50</v>
      </c>
      <c r="C92" s="30">
        <v>2</v>
      </c>
      <c r="K92" s="30">
        <v>1</v>
      </c>
      <c r="O92" s="30" t="s">
        <v>119</v>
      </c>
      <c r="T92" s="30">
        <v>0</v>
      </c>
      <c r="U92" s="30">
        <v>0</v>
      </c>
      <c r="V92" s="30">
        <v>0</v>
      </c>
      <c r="W92" s="30">
        <v>0</v>
      </c>
      <c r="X92" s="30">
        <v>0</v>
      </c>
      <c r="Y92" s="30">
        <v>0</v>
      </c>
      <c r="Z92" s="30">
        <v>0</v>
      </c>
      <c r="AA92" s="30">
        <v>1</v>
      </c>
      <c r="AB92" s="30">
        <v>0</v>
      </c>
      <c r="AC92" s="30">
        <v>0</v>
      </c>
    </row>
    <row r="93" spans="2:29" x14ac:dyDescent="0.2">
      <c r="B93" s="30" t="s">
        <v>31</v>
      </c>
      <c r="C93" s="30">
        <v>1</v>
      </c>
      <c r="E93" s="30">
        <v>1</v>
      </c>
      <c r="J93" s="30">
        <v>1</v>
      </c>
      <c r="K93" s="30">
        <v>2</v>
      </c>
      <c r="M93" s="30">
        <v>1</v>
      </c>
      <c r="O93" s="30" t="s">
        <v>31</v>
      </c>
      <c r="T93" s="30">
        <v>0</v>
      </c>
      <c r="U93" s="30">
        <v>1</v>
      </c>
      <c r="V93" s="30">
        <v>0</v>
      </c>
      <c r="W93" s="30">
        <v>0</v>
      </c>
      <c r="X93" s="30">
        <v>0</v>
      </c>
      <c r="Y93" s="30">
        <v>0</v>
      </c>
      <c r="Z93" s="30">
        <v>1</v>
      </c>
      <c r="AA93" s="30">
        <v>2</v>
      </c>
      <c r="AB93" s="30">
        <v>0</v>
      </c>
      <c r="AC93" s="30">
        <v>1</v>
      </c>
    </row>
    <row r="94" spans="2:29" x14ac:dyDescent="0.2">
      <c r="B94" s="30" t="s">
        <v>63</v>
      </c>
      <c r="L94" s="30">
        <v>1</v>
      </c>
      <c r="O94" s="30" t="s">
        <v>110</v>
      </c>
      <c r="T94" s="30">
        <v>0</v>
      </c>
      <c r="U94" s="30">
        <v>0</v>
      </c>
      <c r="V94" s="30">
        <v>0</v>
      </c>
      <c r="W94" s="30">
        <v>0</v>
      </c>
      <c r="X94" s="30">
        <v>0</v>
      </c>
      <c r="Y94" s="30">
        <v>0</v>
      </c>
      <c r="Z94" s="30">
        <v>0</v>
      </c>
      <c r="AA94" s="30">
        <v>0</v>
      </c>
      <c r="AB94" s="30">
        <v>1</v>
      </c>
      <c r="AC94" s="30">
        <v>0</v>
      </c>
    </row>
    <row r="95" spans="2:29" x14ac:dyDescent="0.2">
      <c r="B95" s="30" t="s">
        <v>32</v>
      </c>
      <c r="C95" s="30">
        <v>2</v>
      </c>
      <c r="D95" s="30">
        <v>2</v>
      </c>
      <c r="E95" s="30">
        <v>1</v>
      </c>
      <c r="F95" s="30">
        <v>3</v>
      </c>
      <c r="G95" s="30">
        <v>2</v>
      </c>
      <c r="H95" s="30">
        <v>1</v>
      </c>
      <c r="I95" s="30">
        <v>2</v>
      </c>
      <c r="J95" s="30">
        <v>3</v>
      </c>
      <c r="K95" s="30">
        <v>2</v>
      </c>
      <c r="L95" s="30">
        <v>4</v>
      </c>
      <c r="M95" s="30">
        <v>9</v>
      </c>
      <c r="O95" s="30" t="s">
        <v>32</v>
      </c>
      <c r="T95" s="30">
        <v>2</v>
      </c>
      <c r="U95" s="30">
        <v>1</v>
      </c>
      <c r="V95" s="30">
        <v>3</v>
      </c>
      <c r="W95" s="30">
        <v>2</v>
      </c>
      <c r="X95" s="30">
        <v>1</v>
      </c>
      <c r="Y95" s="30">
        <v>2</v>
      </c>
      <c r="Z95" s="30">
        <v>3</v>
      </c>
      <c r="AA95" s="30">
        <v>2</v>
      </c>
      <c r="AB95" s="30">
        <v>4</v>
      </c>
      <c r="AC95" s="30">
        <v>9</v>
      </c>
    </row>
    <row r="96" spans="2:29" x14ac:dyDescent="0.2">
      <c r="B96" s="30" t="s">
        <v>85</v>
      </c>
      <c r="G96" s="30">
        <v>2</v>
      </c>
      <c r="J96" s="30">
        <v>1</v>
      </c>
      <c r="O96" s="30" t="s">
        <v>85</v>
      </c>
      <c r="T96" s="30">
        <v>0</v>
      </c>
      <c r="U96" s="30">
        <v>0</v>
      </c>
      <c r="V96" s="30">
        <v>0</v>
      </c>
      <c r="W96" s="30">
        <v>2</v>
      </c>
      <c r="X96" s="30">
        <v>0</v>
      </c>
      <c r="Y96" s="30">
        <v>0</v>
      </c>
      <c r="Z96" s="30">
        <v>1</v>
      </c>
      <c r="AA96" s="30">
        <v>0</v>
      </c>
      <c r="AB96" s="30">
        <v>0</v>
      </c>
      <c r="AC96" s="30">
        <v>0</v>
      </c>
    </row>
    <row r="97" spans="2:29" x14ac:dyDescent="0.2">
      <c r="B97" s="30" t="s">
        <v>80</v>
      </c>
      <c r="I97" s="30">
        <v>1</v>
      </c>
      <c r="O97" s="30" t="s">
        <v>80</v>
      </c>
      <c r="T97" s="30">
        <v>0</v>
      </c>
      <c r="U97" s="30">
        <v>0</v>
      </c>
      <c r="V97" s="30">
        <v>0</v>
      </c>
      <c r="W97" s="30">
        <v>0</v>
      </c>
      <c r="X97" s="30">
        <v>0</v>
      </c>
      <c r="Y97" s="30">
        <v>1</v>
      </c>
      <c r="Z97" s="30">
        <v>0</v>
      </c>
      <c r="AA97" s="30">
        <v>0</v>
      </c>
      <c r="AB97" s="30">
        <v>0</v>
      </c>
      <c r="AC97" s="30">
        <v>0</v>
      </c>
    </row>
    <row r="98" spans="2:29" x14ac:dyDescent="0.2">
      <c r="B98" s="30" t="s">
        <v>83</v>
      </c>
      <c r="H98" s="30">
        <v>1</v>
      </c>
      <c r="O98" s="30" t="s">
        <v>111</v>
      </c>
      <c r="T98" s="30">
        <v>0</v>
      </c>
      <c r="U98" s="30">
        <v>0</v>
      </c>
      <c r="V98" s="30">
        <v>0</v>
      </c>
      <c r="W98" s="30">
        <v>0</v>
      </c>
      <c r="X98" s="30">
        <v>1</v>
      </c>
      <c r="Y98" s="30">
        <v>0</v>
      </c>
      <c r="Z98" s="30">
        <v>0</v>
      </c>
      <c r="AA98" s="30">
        <v>0</v>
      </c>
      <c r="AB98" s="30">
        <v>0</v>
      </c>
      <c r="AC98" s="30">
        <v>0</v>
      </c>
    </row>
    <row r="99" spans="2:29" x14ac:dyDescent="0.2">
      <c r="B99" s="30" t="s">
        <v>51</v>
      </c>
      <c r="G99" s="30">
        <v>1</v>
      </c>
      <c r="J99" s="30">
        <v>1</v>
      </c>
      <c r="K99" s="30">
        <v>1</v>
      </c>
      <c r="O99" s="30" t="s">
        <v>51</v>
      </c>
      <c r="T99" s="30">
        <v>0</v>
      </c>
      <c r="U99" s="30">
        <v>0</v>
      </c>
      <c r="V99" s="30">
        <v>0</v>
      </c>
      <c r="W99" s="30">
        <v>1</v>
      </c>
      <c r="X99" s="30">
        <v>0</v>
      </c>
      <c r="Y99" s="30">
        <v>0</v>
      </c>
      <c r="Z99" s="30">
        <v>1</v>
      </c>
      <c r="AA99" s="30">
        <v>1</v>
      </c>
      <c r="AB99" s="30">
        <v>0</v>
      </c>
      <c r="AC99" s="30">
        <v>0</v>
      </c>
    </row>
    <row r="100" spans="2:29" x14ac:dyDescent="0.2">
      <c r="B100" s="30" t="s">
        <v>94</v>
      </c>
      <c r="C100" s="30">
        <v>1</v>
      </c>
      <c r="T100" s="30">
        <v>0</v>
      </c>
      <c r="U100" s="30">
        <v>0</v>
      </c>
      <c r="V100" s="30">
        <v>0</v>
      </c>
      <c r="W100" s="30">
        <v>0</v>
      </c>
      <c r="X100" s="30">
        <v>0</v>
      </c>
      <c r="Y100" s="30">
        <v>0</v>
      </c>
      <c r="Z100" s="30">
        <v>0</v>
      </c>
      <c r="AA100" s="30">
        <v>0</v>
      </c>
      <c r="AB100" s="30">
        <v>0</v>
      </c>
      <c r="AC100" s="30">
        <v>0</v>
      </c>
    </row>
    <row r="101" spans="2:29" x14ac:dyDescent="0.2">
      <c r="B101" s="30" t="s">
        <v>52</v>
      </c>
      <c r="E101" s="30">
        <v>2</v>
      </c>
      <c r="F101" s="30">
        <v>3</v>
      </c>
      <c r="I101" s="30">
        <v>1</v>
      </c>
      <c r="K101" s="30">
        <v>1</v>
      </c>
      <c r="L101" s="30">
        <v>1</v>
      </c>
      <c r="O101" s="30" t="s">
        <v>52</v>
      </c>
      <c r="T101" s="30">
        <v>0</v>
      </c>
      <c r="U101" s="30">
        <v>2</v>
      </c>
      <c r="V101" s="30">
        <v>3</v>
      </c>
      <c r="W101" s="30">
        <v>0</v>
      </c>
      <c r="X101" s="30">
        <v>0</v>
      </c>
      <c r="Y101" s="30">
        <v>1</v>
      </c>
      <c r="Z101" s="30">
        <v>0</v>
      </c>
      <c r="AA101" s="30">
        <v>1</v>
      </c>
      <c r="AB101" s="30">
        <v>1</v>
      </c>
      <c r="AC101" s="30">
        <v>0</v>
      </c>
    </row>
    <row r="102" spans="2:29" x14ac:dyDescent="0.2">
      <c r="B102" s="30" t="s">
        <v>33</v>
      </c>
      <c r="C102" s="30">
        <v>2</v>
      </c>
      <c r="E102" s="30">
        <v>3</v>
      </c>
      <c r="H102" s="30">
        <v>2</v>
      </c>
      <c r="I102" s="30">
        <v>2</v>
      </c>
      <c r="J102" s="30">
        <v>2</v>
      </c>
      <c r="L102" s="30">
        <v>1</v>
      </c>
      <c r="M102" s="30">
        <v>3</v>
      </c>
      <c r="O102" s="30" t="s">
        <v>33</v>
      </c>
      <c r="T102" s="30">
        <v>0</v>
      </c>
      <c r="U102" s="30">
        <v>3</v>
      </c>
      <c r="V102" s="30">
        <v>0</v>
      </c>
      <c r="W102" s="30">
        <v>0</v>
      </c>
      <c r="X102" s="30">
        <v>2</v>
      </c>
      <c r="Y102" s="30">
        <v>2</v>
      </c>
      <c r="Z102" s="30">
        <v>2</v>
      </c>
      <c r="AA102" s="30">
        <v>0</v>
      </c>
      <c r="AB102" s="30">
        <v>1</v>
      </c>
      <c r="AC102" s="30">
        <v>3</v>
      </c>
    </row>
    <row r="103" spans="2:29" x14ac:dyDescent="0.2">
      <c r="B103" s="30" t="s">
        <v>81</v>
      </c>
      <c r="I103" s="30">
        <v>1</v>
      </c>
      <c r="O103" s="30" t="s">
        <v>81</v>
      </c>
      <c r="T103" s="30">
        <v>0</v>
      </c>
      <c r="U103" s="30">
        <v>0</v>
      </c>
      <c r="V103" s="30">
        <v>0</v>
      </c>
      <c r="W103" s="30">
        <v>0</v>
      </c>
      <c r="X103" s="30">
        <v>0</v>
      </c>
      <c r="Y103" s="30">
        <v>1</v>
      </c>
      <c r="Z103" s="30">
        <v>0</v>
      </c>
      <c r="AA103" s="30">
        <v>0</v>
      </c>
      <c r="AB103" s="30">
        <v>0</v>
      </c>
      <c r="AC103" s="30">
        <v>0</v>
      </c>
    </row>
    <row r="104" spans="2:29" x14ac:dyDescent="0.2">
      <c r="B104" s="30" t="s">
        <v>64</v>
      </c>
      <c r="F104" s="30">
        <v>1</v>
      </c>
      <c r="G104" s="30">
        <v>1</v>
      </c>
      <c r="H104" s="30">
        <v>2</v>
      </c>
      <c r="L104" s="30">
        <v>1</v>
      </c>
      <c r="M104" s="30">
        <v>3</v>
      </c>
      <c r="O104" s="30" t="s">
        <v>112</v>
      </c>
      <c r="T104" s="30">
        <v>0</v>
      </c>
      <c r="U104" s="30">
        <v>0</v>
      </c>
      <c r="V104" s="30">
        <v>1</v>
      </c>
      <c r="W104" s="30">
        <v>1</v>
      </c>
      <c r="X104" s="30">
        <v>2</v>
      </c>
      <c r="Y104" s="30">
        <v>0</v>
      </c>
      <c r="Z104" s="30">
        <v>0</v>
      </c>
      <c r="AA104" s="30">
        <v>0</v>
      </c>
      <c r="AB104" s="30">
        <v>1</v>
      </c>
      <c r="AC104" s="30">
        <v>3</v>
      </c>
    </row>
    <row r="105" spans="2:29" s="31" customFormat="1" ht="10.5" x14ac:dyDescent="0.25">
      <c r="C105" s="31">
        <f t="shared" ref="C105:L105" si="6">SUM(C33:C104)</f>
        <v>43</v>
      </c>
      <c r="D105" s="31">
        <f t="shared" si="6"/>
        <v>30</v>
      </c>
      <c r="E105" s="31">
        <f t="shared" si="6"/>
        <v>59</v>
      </c>
      <c r="F105" s="31">
        <f t="shared" si="6"/>
        <v>176</v>
      </c>
      <c r="G105" s="31">
        <f t="shared" si="6"/>
        <v>259</v>
      </c>
      <c r="H105" s="31">
        <f t="shared" si="6"/>
        <v>388</v>
      </c>
      <c r="I105" s="31">
        <f t="shared" si="6"/>
        <v>483</v>
      </c>
      <c r="J105" s="31">
        <f t="shared" si="6"/>
        <v>398</v>
      </c>
      <c r="K105" s="31">
        <f t="shared" si="6"/>
        <v>476</v>
      </c>
      <c r="L105" s="31">
        <f t="shared" si="6"/>
        <v>572</v>
      </c>
      <c r="M105" s="31">
        <f>SUM(M33:M104)</f>
        <v>615</v>
      </c>
      <c r="T105" s="31">
        <f>SUM(T33:T104)</f>
        <v>30</v>
      </c>
      <c r="U105" s="31">
        <f t="shared" ref="U105:AC105" si="7">SUM(U33:U104)</f>
        <v>59</v>
      </c>
      <c r="V105" s="31">
        <f t="shared" si="7"/>
        <v>176</v>
      </c>
      <c r="W105" s="31">
        <f t="shared" si="7"/>
        <v>259</v>
      </c>
      <c r="X105" s="31">
        <f t="shared" si="7"/>
        <v>388</v>
      </c>
      <c r="Y105" s="31">
        <f t="shared" si="7"/>
        <v>483</v>
      </c>
      <c r="Z105" s="31">
        <f t="shared" si="7"/>
        <v>398</v>
      </c>
      <c r="AA105" s="31">
        <f t="shared" si="7"/>
        <v>476</v>
      </c>
      <c r="AB105" s="31">
        <f t="shared" si="7"/>
        <v>572</v>
      </c>
      <c r="AC105" s="31">
        <f t="shared" si="7"/>
        <v>615</v>
      </c>
    </row>
    <row r="108" spans="2:29" x14ac:dyDescent="0.2">
      <c r="B108" s="30" t="s">
        <v>95</v>
      </c>
      <c r="C108" s="30">
        <v>1</v>
      </c>
    </row>
    <row r="109" spans="2:29" x14ac:dyDescent="0.2">
      <c r="B109" s="30" t="s">
        <v>127</v>
      </c>
      <c r="K109" s="30">
        <v>1</v>
      </c>
      <c r="AA109" s="30">
        <v>1</v>
      </c>
    </row>
  </sheetData>
  <conditionalFormatting sqref="T5:AC14">
    <cfRule type="cellIs" dxfId="3" priority="37" operator="notEqual">
      <formula>D5</formula>
    </cfRule>
  </conditionalFormatting>
  <conditionalFormatting sqref="T16:AC21">
    <cfRule type="cellIs" dxfId="2" priority="19" operator="notEqual">
      <formula>D16</formula>
    </cfRule>
  </conditionalFormatting>
  <conditionalFormatting sqref="T23:AC28">
    <cfRule type="cellIs" dxfId="1" priority="17" operator="notEqual">
      <formula>0</formula>
    </cfRule>
  </conditionalFormatting>
  <conditionalFormatting sqref="T33:AC105">
    <cfRule type="cellIs" dxfId="0" priority="18" operator="notEqual">
      <formula>D33</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FirstYear</vt:lpstr>
      <vt:lpstr>SummaryOrig</vt:lpstr>
      <vt:lpstr>Notes New Studentsx</vt:lpstr>
      <vt:lpstr>FirstYear!Print_Area</vt:lpstr>
      <vt:lpstr>SummaryOrig!Print_Area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Fall Semester Headcount - New First-Year Students</dc:title>
  <dc:creator>Yows, Kristina</dc:creator>
  <cp:lastModifiedBy>Yows, Kristina</cp:lastModifiedBy>
  <cp:lastPrinted>2026-02-21T01:21:34Z</cp:lastPrinted>
  <dcterms:created xsi:type="dcterms:W3CDTF">2015-12-04T21:49:47Z</dcterms:created>
  <dcterms:modified xsi:type="dcterms:W3CDTF">2026-05-11T22:03:48Z</dcterms:modified>
</cp:coreProperties>
</file>