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B4A6B6B5-3FFF-4A63-8EC2-281FD19E092B}" xr6:coauthVersionLast="47" xr6:coauthVersionMax="47" xr10:uidLastSave="{00000000-0000-0000-0000-000000000000}"/>
  <bookViews>
    <workbookView xWindow="-28920" yWindow="-120" windowWidth="29040" windowHeight="15720" activeTab="1" xr2:uid="{00000000-000D-0000-FFFF-FFFF00000000}"/>
  </bookViews>
  <sheets>
    <sheet name="Table" sheetId="12" r:id="rId1"/>
    <sheet name="Charts" sheetId="14" r:id="rId2"/>
  </sheets>
  <definedNames>
    <definedName name="_xlnm.Print_Area" localSheetId="1">Charts!$A$1:$M$41</definedName>
    <definedName name="_xlnm.Print_Area" localSheetId="0">Table!$A$1:$K$46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4" l="1"/>
  <c r="K12" i="12"/>
  <c r="K10" i="12" s="1"/>
  <c r="J23" i="12"/>
  <c r="I23" i="12"/>
  <c r="H23" i="12"/>
  <c r="G23" i="12"/>
  <c r="F23" i="12"/>
  <c r="E23" i="12"/>
  <c r="D23" i="12"/>
  <c r="C23" i="12"/>
  <c r="B23" i="12"/>
  <c r="J17" i="12"/>
  <c r="I17" i="12"/>
  <c r="H17" i="12"/>
  <c r="G17" i="12"/>
  <c r="F17" i="12"/>
  <c r="E17" i="12"/>
  <c r="D17" i="12"/>
  <c r="C17" i="12"/>
  <c r="B17" i="12"/>
  <c r="J12" i="12"/>
  <c r="J10" i="12" s="1"/>
  <c r="I12" i="12"/>
  <c r="H12" i="12"/>
  <c r="H10" i="12" s="1"/>
  <c r="G12" i="12"/>
  <c r="G10" i="12" s="1"/>
  <c r="F12" i="12"/>
  <c r="F10" i="12" s="1"/>
  <c r="E12" i="12"/>
  <c r="E10" i="12" s="1"/>
  <c r="D12" i="12"/>
  <c r="C12" i="12"/>
  <c r="C10" i="12" s="1"/>
  <c r="B12" i="12"/>
  <c r="B10" i="12" s="1"/>
  <c r="I10" i="12"/>
  <c r="D10" i="12"/>
  <c r="J4" i="12"/>
  <c r="I4" i="12"/>
  <c r="H4" i="12"/>
  <c r="G4" i="12"/>
  <c r="F4" i="12"/>
  <c r="E4" i="12"/>
  <c r="D4" i="12"/>
  <c r="C4" i="12"/>
  <c r="B4" i="12"/>
  <c r="R33" i="14"/>
  <c r="R32" i="14"/>
  <c r="R31" i="14"/>
  <c r="R27" i="14"/>
  <c r="R26" i="14"/>
  <c r="R25" i="14"/>
  <c r="R24" i="14"/>
  <c r="R20" i="14"/>
  <c r="R19" i="14"/>
  <c r="R18" i="14"/>
  <c r="R13" i="14"/>
  <c r="R12" i="14"/>
  <c r="R11" i="14"/>
  <c r="R10" i="14"/>
  <c r="G62" i="12"/>
  <c r="K58" i="12"/>
  <c r="J58" i="12"/>
  <c r="I58" i="12"/>
  <c r="H58" i="12"/>
  <c r="G58" i="12"/>
  <c r="F58" i="12"/>
  <c r="E58" i="12"/>
  <c r="D58" i="12"/>
  <c r="C58" i="12"/>
  <c r="B58" i="12"/>
  <c r="K23" i="12"/>
  <c r="K17" i="12"/>
  <c r="K4" i="12"/>
  <c r="G27" i="12" l="1"/>
  <c r="G31" i="12" s="1"/>
  <c r="I22" i="12"/>
  <c r="F22" i="12"/>
  <c r="C27" i="12"/>
  <c r="G22" i="12"/>
  <c r="D27" i="12"/>
  <c r="H22" i="12"/>
  <c r="E27" i="12"/>
  <c r="E28" i="12" s="1"/>
  <c r="F27" i="12"/>
  <c r="B22" i="12"/>
  <c r="J22" i="12"/>
  <c r="H27" i="12"/>
  <c r="H30" i="12" s="1"/>
  <c r="C22" i="12"/>
  <c r="I27" i="12"/>
  <c r="I29" i="12" s="1"/>
  <c r="D22" i="12"/>
  <c r="B27" i="12"/>
  <c r="B28" i="12" s="1"/>
  <c r="J27" i="12"/>
  <c r="J28" i="12" s="1"/>
  <c r="E22" i="12"/>
  <c r="R14" i="14"/>
  <c r="S10" i="14" s="1"/>
  <c r="H60" i="12"/>
  <c r="D61" i="12"/>
  <c r="C62" i="12"/>
  <c r="R34" i="14"/>
  <c r="S31" i="14" s="1"/>
  <c r="R21" i="14"/>
  <c r="S19" i="14" s="1"/>
  <c r="K22" i="12"/>
  <c r="R28" i="14"/>
  <c r="S25" i="14" s="1"/>
  <c r="H62" i="12"/>
  <c r="D60" i="12"/>
  <c r="I59" i="12"/>
  <c r="G60" i="12"/>
  <c r="H61" i="12"/>
  <c r="E60" i="12"/>
  <c r="E61" i="12"/>
  <c r="K62" i="12"/>
  <c r="G59" i="12"/>
  <c r="F60" i="12"/>
  <c r="H59" i="12"/>
  <c r="D62" i="12"/>
  <c r="E62" i="12"/>
  <c r="I62" i="12"/>
  <c r="J62" i="12"/>
  <c r="D59" i="12"/>
  <c r="E59" i="12"/>
  <c r="J59" i="12"/>
  <c r="F61" i="12"/>
  <c r="C59" i="12"/>
  <c r="K59" i="12"/>
  <c r="I60" i="12"/>
  <c r="G61" i="12"/>
  <c r="C60" i="12"/>
  <c r="K60" i="12"/>
  <c r="I61" i="12"/>
  <c r="F62" i="12"/>
  <c r="F59" i="12"/>
  <c r="J61" i="12"/>
  <c r="J60" i="12"/>
  <c r="C61" i="12"/>
  <c r="K61" i="12"/>
  <c r="K27" i="12"/>
  <c r="G28" i="12" l="1"/>
  <c r="G30" i="12"/>
  <c r="B30" i="12"/>
  <c r="B29" i="12"/>
  <c r="G29" i="12"/>
  <c r="D29" i="12"/>
  <c r="C31" i="12"/>
  <c r="H31" i="12"/>
  <c r="D28" i="12"/>
  <c r="J29" i="12"/>
  <c r="E29" i="12"/>
  <c r="E31" i="12"/>
  <c r="F29" i="12"/>
  <c r="J30" i="12"/>
  <c r="E30" i="12"/>
  <c r="H28" i="12"/>
  <c r="J31" i="12"/>
  <c r="D30" i="12"/>
  <c r="B31" i="12"/>
  <c r="C29" i="12"/>
  <c r="D31" i="12"/>
  <c r="C30" i="12"/>
  <c r="C28" i="12"/>
  <c r="F31" i="12"/>
  <c r="F28" i="12"/>
  <c r="I28" i="12"/>
  <c r="F30" i="12"/>
  <c r="H29" i="12"/>
  <c r="I31" i="12"/>
  <c r="I30" i="12"/>
  <c r="S9" i="14"/>
  <c r="S13" i="14"/>
  <c r="S11" i="14"/>
  <c r="S12" i="14"/>
  <c r="K28" i="12"/>
  <c r="S33" i="14"/>
  <c r="S32" i="14"/>
  <c r="S20" i="14"/>
  <c r="S18" i="14"/>
  <c r="S26" i="14"/>
  <c r="S24" i="14"/>
  <c r="S27" i="14"/>
  <c r="S36" i="14"/>
  <c r="K30" i="12"/>
  <c r="K31" i="12"/>
  <c r="K29" i="12"/>
  <c r="S34" i="14" l="1"/>
  <c r="S14" i="14"/>
  <c r="S21" i="14"/>
  <c r="S28" i="14"/>
</calcChain>
</file>

<file path=xl/sharedStrings.xml><?xml version="1.0" encoding="utf-8"?>
<sst xmlns="http://schemas.openxmlformats.org/spreadsheetml/2006/main" count="57" uniqueCount="42">
  <si>
    <t>Student Level</t>
  </si>
  <si>
    <t xml:space="preserve">Undergraduate </t>
  </si>
  <si>
    <t>Freshmen</t>
  </si>
  <si>
    <t>Sophomores</t>
  </si>
  <si>
    <t>Juniors</t>
  </si>
  <si>
    <t>Seniors</t>
  </si>
  <si>
    <t>Unclassified</t>
  </si>
  <si>
    <t xml:space="preserve">Graduate </t>
  </si>
  <si>
    <t>Master's</t>
  </si>
  <si>
    <t>Doctoral</t>
  </si>
  <si>
    <t>Other</t>
  </si>
  <si>
    <t xml:space="preserve">Professional </t>
  </si>
  <si>
    <t>Dentistry (DDS)</t>
  </si>
  <si>
    <t>Law (JD)</t>
  </si>
  <si>
    <t>Medicine (MD)</t>
  </si>
  <si>
    <t>Pharmacy (PharmD)</t>
  </si>
  <si>
    <t xml:space="preserve">Postgraduate </t>
  </si>
  <si>
    <t>Residents</t>
  </si>
  <si>
    <t>Fellows</t>
  </si>
  <si>
    <t>Post-Doctoral</t>
  </si>
  <si>
    <t>Total</t>
  </si>
  <si>
    <t xml:space="preserve">Percent Undergraduate  </t>
  </si>
  <si>
    <t>Percent Graduate</t>
  </si>
  <si>
    <t>Percent Professional</t>
  </si>
  <si>
    <t>Percent Postgraduate</t>
  </si>
  <si>
    <t>Undergraduate</t>
  </si>
  <si>
    <t>Graduate</t>
  </si>
  <si>
    <t>Professional</t>
  </si>
  <si>
    <t>Postgraduate</t>
  </si>
  <si>
    <t>Dentistry</t>
  </si>
  <si>
    <t>Law</t>
  </si>
  <si>
    <t>Medicine</t>
  </si>
  <si>
    <t>Pharmacy</t>
  </si>
  <si>
    <t>Post Graduate Training</t>
  </si>
  <si>
    <t xml:space="preserve">Residents </t>
  </si>
  <si>
    <t>Fall Semester Student FTE by Student Level</t>
  </si>
  <si>
    <t>Total excluding Postgraduate</t>
  </si>
  <si>
    <t>PhD</t>
  </si>
  <si>
    <t>Source: MAUI student information system.  See Definitions for calculation of student FTE.</t>
  </si>
  <si>
    <t>See Note 4 regarding the removal from the counts, in all years, of students who withdrew between the first day of the session and the official census date.</t>
  </si>
  <si>
    <t>continued</t>
  </si>
  <si>
    <r>
      <t xml:space="preserve">Fall 2025 Student FTE by Student Level, </t>
    </r>
    <r>
      <rPr>
        <b/>
        <i/>
        <sz val="11"/>
        <color rgb="FF000000"/>
        <rFont val="Arial"/>
        <family val="2"/>
        <scheme val="minor"/>
      </rPr>
      <t>continued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</si>
</sst>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_);_(* \(#,##0.0\);_(* &quot;-&quot;??_);_(@_)"/>
  </numFmts>
  <fonts count="15" x14ac:knownFonts="1">
    <font>
      <sz val="11"/>
      <color theme="1"/>
      <name val="Arial"/>
      <family val="2"/>
      <scheme val="minor"/>
    </font>
    <font>
      <sz val="10"/>
      <color theme="1"/>
      <name val="Arial"/>
      <family val="2"/>
      <scheme val="minor"/>
    </font>
    <font>
      <sz val="11"/>
      <color theme="1"/>
      <name val="Arial"/>
      <family val="2"/>
      <scheme val="minor"/>
    </font>
    <font>
      <b/>
      <sz val="11"/>
      <name val="Arial"/>
      <family val="2"/>
      <scheme val="minor"/>
    </font>
    <font>
      <sz val="10"/>
      <name val="Arial"/>
      <family val="2"/>
      <scheme val="minor"/>
    </font>
    <font>
      <b/>
      <sz val="8"/>
      <name val="Arial"/>
      <family val="2"/>
      <scheme val="minor"/>
    </font>
    <font>
      <sz val="8"/>
      <name val="Arial"/>
      <family val="2"/>
      <scheme val="minor"/>
    </font>
    <font>
      <i/>
      <sz val="8"/>
      <name val="Arial"/>
      <family val="2"/>
      <scheme val="minor"/>
    </font>
    <font>
      <sz val="7"/>
      <name val="Arial"/>
      <family val="2"/>
      <scheme val="minor"/>
    </font>
    <font>
      <sz val="8"/>
      <color theme="1"/>
      <name val="Arial"/>
      <family val="2"/>
      <scheme val="minor"/>
    </font>
    <font>
      <b/>
      <sz val="8"/>
      <color theme="1"/>
      <name val="Arial"/>
      <family val="2"/>
      <scheme val="minor"/>
    </font>
    <font>
      <b/>
      <sz val="10"/>
      <color theme="1"/>
      <name val="Arial"/>
      <family val="2"/>
      <scheme val="minor"/>
    </font>
    <font>
      <u/>
      <sz val="11"/>
      <color theme="10"/>
      <name val="Arial"/>
      <family val="2"/>
      <scheme val="minor"/>
    </font>
    <font>
      <b/>
      <sz val="11"/>
      <color rgb="FF000000"/>
      <name val="Arial"/>
      <family val="2"/>
      <scheme val="minor"/>
    </font>
    <font>
      <b/>
      <i/>
      <sz val="11"/>
      <color rgb="FF000000"/>
      <name val="Arial"/>
      <family val="2"/>
      <scheme val="minor"/>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7">
    <border>
      <left/>
      <right/>
      <top/>
      <bottom/>
      <diagonal/>
    </border>
    <border>
      <left/>
      <right/>
      <top/>
      <bottom style="thin">
        <color indexed="64"/>
      </bottom>
      <diagonal/>
    </border>
    <border>
      <left/>
      <right/>
      <top/>
      <bottom style="thin">
        <color theme="0" tint="-0.34998626667073579"/>
      </bottom>
      <diagonal/>
    </border>
    <border>
      <left/>
      <right/>
      <top/>
      <bottom style="hair">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499984740745262"/>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2" fillId="0" borderId="0" applyNumberFormat="0" applyFill="0" applyBorder="0" applyAlignment="0" applyProtection="0"/>
  </cellStyleXfs>
  <cellXfs count="56">
    <xf numFmtId="0" fontId="0" fillId="0" borderId="0" xfId="0"/>
    <xf numFmtId="0" fontId="1" fillId="0" borderId="0" xfId="0" applyFont="1"/>
    <xf numFmtId="0" fontId="3" fillId="0" borderId="0" xfId="0" applyFont="1" applyAlignment="1">
      <alignment horizontal="centerContinuous" wrapText="1"/>
    </xf>
    <xf numFmtId="0" fontId="4" fillId="0" borderId="0" xfId="0" applyFont="1" applyAlignment="1">
      <alignment horizontal="centerContinuous" wrapText="1"/>
    </xf>
    <xf numFmtId="0" fontId="4" fillId="0" borderId="0" xfId="0" applyFont="1"/>
    <xf numFmtId="0" fontId="5" fillId="0" borderId="1" xfId="0" applyFont="1" applyBorder="1"/>
    <xf numFmtId="0" fontId="5" fillId="0" borderId="1" xfId="0" applyFont="1" applyBorder="1" applyAlignment="1">
      <alignment horizontal="right"/>
    </xf>
    <xf numFmtId="0" fontId="6" fillId="0" borderId="0" xfId="0" applyFont="1"/>
    <xf numFmtId="0" fontId="6" fillId="0" borderId="0" xfId="0" applyFont="1" applyAlignment="1">
      <alignment horizontal="left"/>
    </xf>
    <xf numFmtId="3" fontId="6" fillId="0" borderId="0" xfId="0" applyNumberFormat="1" applyFont="1"/>
    <xf numFmtId="3" fontId="6" fillId="0" borderId="0" xfId="1" applyNumberFormat="1" applyFont="1" applyFill="1" applyBorder="1"/>
    <xf numFmtId="0" fontId="7" fillId="0" borderId="0" xfId="0" applyFont="1" applyAlignment="1">
      <alignment horizontal="left"/>
    </xf>
    <xf numFmtId="164" fontId="7" fillId="0" borderId="0" xfId="2" applyNumberFormat="1" applyFont="1" applyBorder="1"/>
    <xf numFmtId="0" fontId="7" fillId="0" borderId="1" xfId="0" applyFont="1" applyBorder="1" applyAlignment="1">
      <alignment horizontal="left"/>
    </xf>
    <xf numFmtId="164" fontId="7" fillId="0" borderId="1" xfId="2" applyNumberFormat="1" applyFont="1" applyBorder="1"/>
    <xf numFmtId="0" fontId="8" fillId="0" borderId="0" xfId="0" applyFont="1"/>
    <xf numFmtId="0" fontId="6" fillId="2" borderId="0" xfId="0" applyFont="1" applyFill="1"/>
    <xf numFmtId="0" fontId="5" fillId="2" borderId="3" xfId="0" applyFont="1" applyFill="1" applyBorder="1" applyAlignment="1">
      <alignment horizontal="right"/>
    </xf>
    <xf numFmtId="164" fontId="6" fillId="2" borderId="0" xfId="1" applyNumberFormat="1" applyFont="1" applyFill="1"/>
    <xf numFmtId="3" fontId="6" fillId="0" borderId="0" xfId="1" applyNumberFormat="1" applyFont="1"/>
    <xf numFmtId="3" fontId="7" fillId="0" borderId="0" xfId="1" applyNumberFormat="1" applyFont="1" applyFill="1" applyBorder="1"/>
    <xf numFmtId="3" fontId="7" fillId="0" borderId="0" xfId="0" applyNumberFormat="1" applyFont="1"/>
    <xf numFmtId="0" fontId="1" fillId="0" borderId="0" xfId="3"/>
    <xf numFmtId="0" fontId="1" fillId="0" borderId="0" xfId="3" applyAlignment="1">
      <alignment horizontal="right"/>
    </xf>
    <xf numFmtId="0" fontId="6" fillId="0" borderId="0" xfId="0" applyFont="1" applyAlignment="1">
      <alignment vertical="top"/>
    </xf>
    <xf numFmtId="165" fontId="5" fillId="0" borderId="0" xfId="1" applyNumberFormat="1" applyFont="1"/>
    <xf numFmtId="165" fontId="6" fillId="0" borderId="0" xfId="0" applyNumberFormat="1" applyFont="1"/>
    <xf numFmtId="165" fontId="9" fillId="0" borderId="0" xfId="0" applyNumberFormat="1" applyFont="1"/>
    <xf numFmtId="165" fontId="5" fillId="0" borderId="0" xfId="1" applyNumberFormat="1" applyFont="1" applyFill="1" applyBorder="1"/>
    <xf numFmtId="165" fontId="6" fillId="0" borderId="2" xfId="1" applyNumberFormat="1" applyFont="1" applyFill="1" applyBorder="1"/>
    <xf numFmtId="165" fontId="6" fillId="0" borderId="0" xfId="1" applyNumberFormat="1" applyFont="1" applyFill="1" applyBorder="1"/>
    <xf numFmtId="164" fontId="7" fillId="0" borderId="4" xfId="2" applyNumberFormat="1" applyFont="1" applyBorder="1"/>
    <xf numFmtId="165" fontId="4" fillId="0" borderId="0" xfId="0" applyNumberFormat="1" applyFont="1" applyAlignment="1">
      <alignment vertical="top"/>
    </xf>
    <xf numFmtId="165" fontId="1" fillId="0" borderId="0" xfId="0" applyNumberFormat="1" applyFont="1"/>
    <xf numFmtId="43" fontId="9" fillId="0" borderId="0" xfId="1" applyFont="1"/>
    <xf numFmtId="0" fontId="9" fillId="0" borderId="0" xfId="3" applyFont="1"/>
    <xf numFmtId="9" fontId="9" fillId="0" borderId="0" xfId="3" applyNumberFormat="1" applyFont="1"/>
    <xf numFmtId="166" fontId="9" fillId="0" borderId="0" xfId="1" applyNumberFormat="1" applyFont="1"/>
    <xf numFmtId="166" fontId="6" fillId="0" borderId="0" xfId="1" applyNumberFormat="1" applyFont="1" applyFill="1" applyBorder="1"/>
    <xf numFmtId="0" fontId="5" fillId="3" borderId="5" xfId="0" applyFont="1" applyFill="1" applyBorder="1" applyAlignment="1">
      <alignment horizontal="left"/>
    </xf>
    <xf numFmtId="165" fontId="5" fillId="3" borderId="5" xfId="1" applyNumberFormat="1" applyFont="1" applyFill="1" applyBorder="1"/>
    <xf numFmtId="165" fontId="6" fillId="0" borderId="6" xfId="1" applyNumberFormat="1" applyFont="1" applyFill="1" applyBorder="1"/>
    <xf numFmtId="165" fontId="7" fillId="0" borderId="0" xfId="1" applyNumberFormat="1" applyFont="1" applyFill="1" applyBorder="1"/>
    <xf numFmtId="165" fontId="7" fillId="0" borderId="6" xfId="1" applyNumberFormat="1" applyFont="1" applyFill="1" applyBorder="1"/>
    <xf numFmtId="0" fontId="11" fillId="0" borderId="0" xfId="3" applyFont="1"/>
    <xf numFmtId="43" fontId="10" fillId="0" borderId="0" xfId="1" applyFont="1"/>
    <xf numFmtId="164" fontId="7" fillId="0" borderId="4" xfId="2" applyNumberFormat="1" applyFont="1" applyBorder="1" applyAlignment="1">
      <alignment horizontal="right"/>
    </xf>
    <xf numFmtId="0" fontId="12" fillId="0" borderId="0" xfId="4"/>
    <xf numFmtId="0" fontId="13" fillId="0" borderId="0" xfId="0" applyFont="1" applyAlignment="1">
      <alignment horizontal="centerContinuous" vertical="center"/>
    </xf>
    <xf numFmtId="0" fontId="1" fillId="0" borderId="0" xfId="0" applyFont="1" applyAlignment="1">
      <alignment horizontal="centerContinuous"/>
    </xf>
    <xf numFmtId="0" fontId="6" fillId="0" borderId="0" xfId="0" applyFont="1" applyAlignment="1">
      <alignment horizontal="left" indent="1"/>
    </xf>
    <xf numFmtId="0" fontId="6" fillId="0" borderId="2" xfId="0" applyFont="1" applyBorder="1" applyAlignment="1">
      <alignment horizontal="left" indent="1"/>
    </xf>
    <xf numFmtId="0" fontId="6" fillId="0" borderId="6" xfId="0" applyFont="1" applyBorder="1" applyAlignment="1">
      <alignment horizontal="left" indent="1"/>
    </xf>
    <xf numFmtId="0" fontId="7" fillId="0" borderId="0" xfId="0" applyFont="1" applyAlignment="1">
      <alignment horizontal="left" indent="2"/>
    </xf>
    <xf numFmtId="0" fontId="7" fillId="0" borderId="6" xfId="0" applyFont="1" applyBorder="1" applyAlignment="1">
      <alignment horizontal="left" indent="2"/>
    </xf>
    <xf numFmtId="0" fontId="6" fillId="0" borderId="4" xfId="0" applyFont="1" applyBorder="1" applyAlignment="1">
      <alignment horizontal="left"/>
    </xf>
  </cellXfs>
  <cellStyles count="5">
    <cellStyle name="Comma" xfId="1" builtinId="3"/>
    <cellStyle name="Hyperlink" xfId="4" builtinId="8"/>
    <cellStyle name="Normal" xfId="0" builtinId="0"/>
    <cellStyle name="Normal 3" xfId="3" xr:uid="{00000000-0005-0000-0000-000003000000}"/>
    <cellStyle name="Percent" xfId="2" builtinId="5"/>
  </cellStyles>
  <dxfs count="7">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patternFill>
      </fill>
    </dxf>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rgbClr val="000000"/>
                </a:solidFill>
                <a:latin typeface="+mj-lt"/>
                <a:ea typeface="Arial"/>
                <a:cs typeface="Arial" panose="020B0604020202020204" pitchFamily="34" charset="0"/>
              </a:defRPr>
            </a:pPr>
            <a:r>
              <a:rPr lang="en-US" sz="900" baseline="0">
                <a:latin typeface="+mj-lt"/>
                <a:cs typeface="Arial" panose="020B0604020202020204" pitchFamily="34" charset="0"/>
              </a:rPr>
              <a:t>Student FTE </a:t>
            </a:r>
            <a:r>
              <a:rPr lang="en-US" sz="900">
                <a:latin typeface="+mj-lt"/>
                <a:cs typeface="Arial" panose="020B0604020202020204" pitchFamily="34" charset="0"/>
              </a:rPr>
              <a:t>by Student Level
Fall 2025</a:t>
            </a:r>
          </a:p>
        </c:rich>
      </c:tx>
      <c:layout>
        <c:manualLayout>
          <c:xMode val="edge"/>
          <c:yMode val="edge"/>
          <c:x val="0.24697412823397075"/>
          <c:y val="0"/>
        </c:manualLayout>
      </c:layout>
      <c:overlay val="1"/>
      <c:spPr>
        <a:noFill/>
        <a:ln w="25400">
          <a:noFill/>
        </a:ln>
        <a:effectLst/>
      </c:spPr>
      <c:txPr>
        <a:bodyPr rot="0" spcFirstLastPara="1" vertOverflow="ellipsis" vert="horz" wrap="square" anchor="ctr" anchorCtr="1"/>
        <a:lstStyle/>
        <a:p>
          <a:pPr>
            <a:defRPr sz="900" b="1" i="0" u="none" strike="noStrike" kern="1200" baseline="0">
              <a:solidFill>
                <a:srgbClr val="000000"/>
              </a:solidFill>
              <a:latin typeface="+mj-lt"/>
              <a:ea typeface="Arial"/>
              <a:cs typeface="Arial" panose="020B0604020202020204" pitchFamily="34" charset="0"/>
            </a:defRPr>
          </a:pPr>
          <a:endParaRPr lang="en-US"/>
        </a:p>
      </c:txPr>
    </c:title>
    <c:autoTitleDeleted val="0"/>
    <c:plotArea>
      <c:layout>
        <c:manualLayout>
          <c:layoutTarget val="inner"/>
          <c:xMode val="edge"/>
          <c:yMode val="edge"/>
          <c:x val="0.25029026661942749"/>
          <c:y val="0.20091863517060371"/>
          <c:w val="0.45707194243547422"/>
          <c:h val="0.78506489901793552"/>
        </c:manualLayout>
      </c:layout>
      <c:pieChart>
        <c:varyColors val="1"/>
        <c:ser>
          <c:idx val="0"/>
          <c:order val="0"/>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9164-4D9B-931B-3FEBFC0256F0}"/>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9164-4D9B-931B-3FEBFC0256F0}"/>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9164-4D9B-931B-3FEBFC0256F0}"/>
              </c:ext>
            </c:extLst>
          </c:dPt>
          <c:dPt>
            <c:idx val="3"/>
            <c:bubble3D val="0"/>
            <c:spPr>
              <a:solidFill>
                <a:schemeClr val="accent4"/>
              </a:solidFill>
              <a:ln w="12700">
                <a:solidFill>
                  <a:schemeClr val="bg1"/>
                </a:solidFill>
              </a:ln>
              <a:effectLst/>
            </c:spPr>
            <c:extLst>
              <c:ext xmlns:c16="http://schemas.microsoft.com/office/drawing/2014/chart" uri="{C3380CC4-5D6E-409C-BE32-E72D297353CC}">
                <c16:uniqueId val="{00000007-9164-4D9B-931B-3FEBFC0256F0}"/>
              </c:ext>
            </c:extLst>
          </c:dPt>
          <c:dLbls>
            <c:dLbl>
              <c:idx val="0"/>
              <c:layout>
                <c:manualLayout>
                  <c:x val="-3.9755815608824005E-2"/>
                  <c:y val="-0.1680839145311223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64-4D9B-931B-3FEBFC0256F0}"/>
                </c:ext>
              </c:extLst>
            </c:dLbl>
            <c:dLbl>
              <c:idx val="1"/>
              <c:layout>
                <c:manualLayout>
                  <c:x val="4.5401105474287967E-2"/>
                  <c:y val="-5.642202529345864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467723741223226"/>
                      <c:h val="0.16028475084301239"/>
                    </c:manualLayout>
                  </c15:layout>
                </c:ext>
                <c:ext xmlns:c16="http://schemas.microsoft.com/office/drawing/2014/chart" uri="{C3380CC4-5D6E-409C-BE32-E72D297353CC}">
                  <c16:uniqueId val="{00000003-9164-4D9B-931B-3FEBFC0256F0}"/>
                </c:ext>
              </c:extLst>
            </c:dLbl>
            <c:dLbl>
              <c:idx val="2"/>
              <c:layout>
                <c:manualLayout>
                  <c:x val="5.8968668676917524E-4"/>
                  <c:y val="-0.1843719535058117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195913923203252"/>
                      <c:h val="0.2661417322834646"/>
                    </c:manualLayout>
                  </c15:layout>
                </c:ext>
                <c:ext xmlns:c16="http://schemas.microsoft.com/office/drawing/2014/chart" uri="{C3380CC4-5D6E-409C-BE32-E72D297353CC}">
                  <c16:uniqueId val="{00000005-9164-4D9B-931B-3FEBFC0256F0}"/>
                </c:ext>
              </c:extLst>
            </c:dLbl>
            <c:dLbl>
              <c:idx val="3"/>
              <c:layout>
                <c:manualLayout>
                  <c:x val="1.7743212803532533E-2"/>
                  <c:y val="-6.963194676536545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0466706046141719"/>
                      <c:h val="0.25820517283597327"/>
                    </c:manualLayout>
                  </c15:layout>
                </c:ext>
                <c:ext xmlns:c16="http://schemas.microsoft.com/office/drawing/2014/chart" uri="{C3380CC4-5D6E-409C-BE32-E72D297353CC}">
                  <c16:uniqueId val="{00000007-9164-4D9B-931B-3FEBFC0256F0}"/>
                </c:ext>
              </c:extLst>
            </c:dLbl>
            <c:numFmt formatCode="0%" sourceLinked="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mn-lt"/>
                    <a:ea typeface="Arial"/>
                    <a:cs typeface="Arial" panose="020B0604020202020204" pitchFamily="34" charset="0"/>
                  </a:defRPr>
                </a:pPr>
                <a:endParaRPr lang="en-US"/>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Lit>
              <c:ptCount val="4"/>
              <c:pt idx="0">
                <c:v>Under-graduate</c:v>
              </c:pt>
              <c:pt idx="1">
                <c:v>Graduate</c:v>
              </c:pt>
              <c:pt idx="2">
                <c:v>Professional</c:v>
              </c:pt>
              <c:pt idx="3">
                <c:v>Postgraduate</c:v>
              </c:pt>
            </c:strLit>
          </c:cat>
          <c:val>
            <c:numRef>
              <c:f>(Table!$K$4,Table!$K$10,Table!$K$17,Table!$K$23)</c:f>
              <c:numCache>
                <c:formatCode>#,##0.0</c:formatCode>
                <c:ptCount val="4"/>
                <c:pt idx="0">
                  <c:v>22469.133828000002</c:v>
                </c:pt>
                <c:pt idx="1">
                  <c:v>5915.1666259999993</c:v>
                </c:pt>
                <c:pt idx="2">
                  <c:v>1852.250002</c:v>
                </c:pt>
                <c:pt idx="3">
                  <c:v>1335</c:v>
                </c:pt>
              </c:numCache>
            </c:numRef>
          </c:val>
          <c:extLst>
            <c:ext xmlns:c16="http://schemas.microsoft.com/office/drawing/2014/chart" uri="{C3380CC4-5D6E-409C-BE32-E72D297353CC}">
              <c16:uniqueId val="{00000008-9164-4D9B-931B-3FEBFC0256F0}"/>
            </c:ext>
          </c:extLst>
        </c:ser>
        <c:dLbls>
          <c:showLegendKey val="0"/>
          <c:showVal val="0"/>
          <c:showCatName val="1"/>
          <c:showSerName val="0"/>
          <c:showPercent val="1"/>
          <c:showBubbleSize val="0"/>
          <c:showLeaderLines val="1"/>
        </c:dLbls>
        <c:firstSliceAng val="125"/>
      </c:pieChart>
      <c:spPr>
        <a:noFill/>
        <a:ln w="25400">
          <a:noFill/>
        </a:ln>
        <a:effectLst/>
      </c:spPr>
    </c:plotArea>
    <c:plotVisOnly val="1"/>
    <c:dispBlanksAs val="zero"/>
    <c:showDLblsOverMax val="0"/>
  </c:chart>
  <c:spPr>
    <a:noFill/>
    <a:ln w="6350" cap="flat" cmpd="sng" algn="ctr">
      <a:noFill/>
      <a:prstDash val="solid"/>
      <a:round/>
    </a:ln>
    <a:effectLst/>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rgbClr val="000000"/>
                </a:solidFill>
                <a:latin typeface="+mj-lt"/>
                <a:ea typeface="Arial"/>
                <a:cs typeface="Arial" panose="020B0604020202020204" pitchFamily="34" charset="0"/>
              </a:defRPr>
            </a:pPr>
            <a:r>
              <a:rPr lang="en-US" sz="900">
                <a:latin typeface="+mj-lt"/>
                <a:cs typeface="Arial" panose="020B0604020202020204" pitchFamily="34" charset="0"/>
              </a:rPr>
              <a:t>Annual Percent Change in FTE</a:t>
            </a:r>
          </a:p>
        </c:rich>
      </c:tx>
      <c:layout>
        <c:manualLayout>
          <c:xMode val="edge"/>
          <c:yMode val="edge"/>
          <c:x val="0.3117567804024497"/>
          <c:y val="0"/>
        </c:manualLayout>
      </c:layout>
      <c:overlay val="1"/>
      <c:spPr>
        <a:noFill/>
        <a:ln w="25400">
          <a:noFill/>
        </a:ln>
        <a:effectLst/>
      </c:spPr>
      <c:txPr>
        <a:bodyPr rot="0" spcFirstLastPara="1" vertOverflow="ellipsis" vert="horz" wrap="square" anchor="ctr" anchorCtr="1"/>
        <a:lstStyle/>
        <a:p>
          <a:pPr>
            <a:defRPr sz="900" b="1" i="0" u="none" strike="noStrike" kern="1200" baseline="0">
              <a:solidFill>
                <a:srgbClr val="000000"/>
              </a:solidFill>
              <a:latin typeface="+mj-lt"/>
              <a:ea typeface="Arial"/>
              <a:cs typeface="Arial" panose="020B0604020202020204" pitchFamily="34" charset="0"/>
            </a:defRPr>
          </a:pPr>
          <a:endParaRPr lang="en-US"/>
        </a:p>
      </c:txPr>
    </c:title>
    <c:autoTitleDeleted val="0"/>
    <c:plotArea>
      <c:layout>
        <c:manualLayout>
          <c:layoutTarget val="inner"/>
          <c:xMode val="edge"/>
          <c:yMode val="edge"/>
          <c:x val="0.12152967320254997"/>
          <c:y val="0.15278733870840996"/>
          <c:w val="0.8283605465329571"/>
          <c:h val="0.68770804846998912"/>
        </c:manualLayout>
      </c:layout>
      <c:lineChart>
        <c:grouping val="standard"/>
        <c:varyColors val="0"/>
        <c:ser>
          <c:idx val="0"/>
          <c:order val="0"/>
          <c:tx>
            <c:strRef>
              <c:f>Table!$A$59</c:f>
              <c:strCache>
                <c:ptCount val="1"/>
                <c:pt idx="0">
                  <c:v>Undergraduate</c:v>
                </c:pt>
              </c:strCache>
            </c:strRef>
          </c:tx>
          <c:spPr>
            <a:ln w="19050" cap="rnd" cmpd="sng" algn="ctr">
              <a:solidFill>
                <a:schemeClr val="accent1"/>
              </a:solidFill>
              <a:prstDash val="solid"/>
              <a:round/>
            </a:ln>
            <a:effectLst/>
          </c:spPr>
          <c:marker>
            <c:symbol val="triangle"/>
            <c:size val="6"/>
            <c:spPr>
              <a:solidFill>
                <a:schemeClr val="accent1"/>
              </a:solidFill>
              <a:ln w="6350" cap="flat" cmpd="sng" algn="ctr">
                <a:solidFill>
                  <a:schemeClr val="accent1"/>
                </a:solidFill>
                <a:prstDash val="solid"/>
                <a:round/>
              </a:ln>
              <a:effectLst/>
            </c:spPr>
          </c:marker>
          <c:cat>
            <c:numRef>
              <c:f>Table!$B$58:$K$58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Table!$B$59:$K$59</c:f>
              <c:numCache>
                <c:formatCode>0.0%</c:formatCode>
                <c:ptCount val="10"/>
                <c:pt idx="0">
                  <c:v>4.4844804391411419E-2</c:v>
                </c:pt>
                <c:pt idx="1">
                  <c:v>1.7514822386541312E-2</c:v>
                </c:pt>
                <c:pt idx="2">
                  <c:v>5.269685039254784E-3</c:v>
                </c:pt>
                <c:pt idx="3">
                  <c:v>-2.0625674547972553E-2</c:v>
                </c:pt>
                <c:pt idx="4">
                  <c:v>-4.1480843320424093E-2</c:v>
                </c:pt>
                <c:pt idx="5">
                  <c:v>-3.4665443305972737E-2</c:v>
                </c:pt>
                <c:pt idx="6">
                  <c:v>1.7614592994207541E-2</c:v>
                </c:pt>
                <c:pt idx="7">
                  <c:v>1.7293674714601557E-2</c:v>
                </c:pt>
                <c:pt idx="8">
                  <c:v>3.3804176071174932E-2</c:v>
                </c:pt>
                <c:pt idx="9">
                  <c:v>2.6328370298906809E-2</c:v>
                </c:pt>
              </c:numCache>
            </c:numRef>
          </c:val>
          <c:smooth val="0"/>
          <c:extLst>
            <c:ext xmlns:c16="http://schemas.microsoft.com/office/drawing/2014/chart" uri="{C3380CC4-5D6E-409C-BE32-E72D297353CC}">
              <c16:uniqueId val="{00000000-9EA0-4415-A0CA-5EAD5AC42811}"/>
            </c:ext>
          </c:extLst>
        </c:ser>
        <c:ser>
          <c:idx val="2"/>
          <c:order val="1"/>
          <c:tx>
            <c:strRef>
              <c:f>Table!$A$60</c:f>
              <c:strCache>
                <c:ptCount val="1"/>
                <c:pt idx="0">
                  <c:v>Graduate</c:v>
                </c:pt>
              </c:strCache>
            </c:strRef>
          </c:tx>
          <c:spPr>
            <a:ln w="19050" cap="rnd" cmpd="sng" algn="ctr">
              <a:solidFill>
                <a:schemeClr val="accent3"/>
              </a:solidFill>
              <a:prstDash val="solid"/>
              <a:round/>
            </a:ln>
            <a:effectLst/>
          </c:spPr>
          <c:marker>
            <c:symbol val="circle"/>
            <c:size val="6"/>
            <c:spPr>
              <a:solidFill>
                <a:schemeClr val="accent3"/>
              </a:solidFill>
              <a:ln w="6350" cap="flat" cmpd="sng" algn="ctr">
                <a:solidFill>
                  <a:schemeClr val="accent3"/>
                </a:solidFill>
                <a:prstDash val="solid"/>
                <a:round/>
              </a:ln>
              <a:effectLst/>
            </c:spPr>
          </c:marker>
          <c:cat>
            <c:numRef>
              <c:f>Table!$B$58:$K$58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Table!$B$60:$K$60</c:f>
              <c:numCache>
                <c:formatCode>0.0%</c:formatCode>
                <c:ptCount val="10"/>
                <c:pt idx="0">
                  <c:v>1.3322155521105257E-2</c:v>
                </c:pt>
                <c:pt idx="1">
                  <c:v>1.3147016417466611E-2</c:v>
                </c:pt>
                <c:pt idx="2">
                  <c:v>1.5267017001365554E-2</c:v>
                </c:pt>
                <c:pt idx="3">
                  <c:v>2.5535581807155896E-2</c:v>
                </c:pt>
                <c:pt idx="4">
                  <c:v>4.5289016269928387E-2</c:v>
                </c:pt>
                <c:pt idx="5">
                  <c:v>4.306494353658858E-2</c:v>
                </c:pt>
                <c:pt idx="6">
                  <c:v>-1.2386550921489216E-2</c:v>
                </c:pt>
                <c:pt idx="7">
                  <c:v>-1.6862666626528289E-2</c:v>
                </c:pt>
                <c:pt idx="8">
                  <c:v>2.5633379210747643E-2</c:v>
                </c:pt>
                <c:pt idx="9">
                  <c:v>3.2215233730179801E-2</c:v>
                </c:pt>
              </c:numCache>
            </c:numRef>
          </c:val>
          <c:smooth val="0"/>
          <c:extLst>
            <c:ext xmlns:c16="http://schemas.microsoft.com/office/drawing/2014/chart" uri="{C3380CC4-5D6E-409C-BE32-E72D297353CC}">
              <c16:uniqueId val="{00000001-9EA0-4415-A0CA-5EAD5AC42811}"/>
            </c:ext>
          </c:extLst>
        </c:ser>
        <c:ser>
          <c:idx val="1"/>
          <c:order val="2"/>
          <c:tx>
            <c:strRef>
              <c:f>Table!$A$61</c:f>
              <c:strCache>
                <c:ptCount val="1"/>
                <c:pt idx="0">
                  <c:v>Professional</c:v>
                </c:pt>
              </c:strCache>
            </c:strRef>
          </c:tx>
          <c:spPr>
            <a:ln w="19050" cap="rnd" cmpd="sng" algn="ctr">
              <a:solidFill>
                <a:schemeClr val="accent2"/>
              </a:solidFill>
              <a:prstDash val="solid"/>
              <a:round/>
            </a:ln>
            <a:effectLst/>
          </c:spPr>
          <c:marker>
            <c:symbol val="square"/>
            <c:size val="6"/>
            <c:spPr>
              <a:solidFill>
                <a:schemeClr val="accent2"/>
              </a:solidFill>
              <a:ln w="6350" cap="flat" cmpd="sng" algn="ctr">
                <a:solidFill>
                  <a:schemeClr val="accent2"/>
                </a:solidFill>
                <a:prstDash val="solid"/>
                <a:round/>
              </a:ln>
              <a:effectLst/>
            </c:spPr>
          </c:marker>
          <c:cat>
            <c:numRef>
              <c:f>Table!$B$58:$K$58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Table!$B$61:$K$61</c:f>
              <c:numCache>
                <c:formatCode>0.0%</c:formatCode>
                <c:ptCount val="10"/>
                <c:pt idx="0">
                  <c:v>2.0279553579555548E-2</c:v>
                </c:pt>
                <c:pt idx="1">
                  <c:v>3.7616681260971767E-3</c:v>
                </c:pt>
                <c:pt idx="2">
                  <c:v>-5.6444937373347414E-3</c:v>
                </c:pt>
                <c:pt idx="3">
                  <c:v>1.2469761041284005E-2</c:v>
                </c:pt>
                <c:pt idx="4">
                  <c:v>1.4430144983712813E-2</c:v>
                </c:pt>
                <c:pt idx="5">
                  <c:v>3.4882674582957557E-3</c:v>
                </c:pt>
                <c:pt idx="6">
                  <c:v>-8.5775161190898227E-4</c:v>
                </c:pt>
                <c:pt idx="7">
                  <c:v>-2.6070847465402305E-2</c:v>
                </c:pt>
                <c:pt idx="8">
                  <c:v>2.4588263883089746E-2</c:v>
                </c:pt>
                <c:pt idx="9">
                  <c:v>6.4297032293397678E-3</c:v>
                </c:pt>
              </c:numCache>
            </c:numRef>
          </c:val>
          <c:smooth val="0"/>
          <c:extLst>
            <c:ext xmlns:c16="http://schemas.microsoft.com/office/drawing/2014/chart" uri="{C3380CC4-5D6E-409C-BE32-E72D297353CC}">
              <c16:uniqueId val="{00000002-9EA0-4415-A0CA-5EAD5AC42811}"/>
            </c:ext>
          </c:extLst>
        </c:ser>
        <c:dLbls>
          <c:showLegendKey val="0"/>
          <c:showVal val="0"/>
          <c:showCatName val="0"/>
          <c:showSerName val="0"/>
          <c:showPercent val="0"/>
          <c:showBubbleSize val="0"/>
        </c:dLbls>
        <c:marker val="1"/>
        <c:smooth val="0"/>
        <c:axId val="448175416"/>
        <c:axId val="448175808"/>
      </c:lineChart>
      <c:catAx>
        <c:axId val="448175416"/>
        <c:scaling>
          <c:orientation val="minMax"/>
        </c:scaling>
        <c:delete val="0"/>
        <c:axPos val="b"/>
        <c:numFmt formatCode="General" sourceLinked="1"/>
        <c:majorTickMark val="out"/>
        <c:minorTickMark val="none"/>
        <c:tickLblPos val="low"/>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en-US"/>
          </a:p>
        </c:txPr>
        <c:crossAx val="448175808"/>
        <c:crosses val="autoZero"/>
        <c:auto val="1"/>
        <c:lblAlgn val="ctr"/>
        <c:lblOffset val="100"/>
        <c:tickLblSkip val="1"/>
        <c:tickMarkSkip val="1"/>
        <c:noMultiLvlLbl val="0"/>
      </c:catAx>
      <c:valAx>
        <c:axId val="448175808"/>
        <c:scaling>
          <c:orientation val="minMax"/>
          <c:max val="0.1"/>
          <c:min val="-0.1"/>
        </c:scaling>
        <c:delete val="0"/>
        <c:axPos val="l"/>
        <c:majorGridlines>
          <c:spPr>
            <a:ln w="3175" cap="flat" cmpd="sng" algn="ctr">
              <a:solidFill>
                <a:srgbClr val="7D7D7D"/>
              </a:solidFill>
              <a:prstDash val="sysDash"/>
              <a:round/>
            </a:ln>
            <a:effectLst/>
          </c:spPr>
        </c:majorGridlines>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US" sz="900"/>
                  <a:t>Percent </a:t>
                </a:r>
              </a:p>
            </c:rich>
          </c:tx>
          <c:layout>
            <c:manualLayout>
              <c:xMode val="edge"/>
              <c:yMode val="edge"/>
              <c:x val="2.8424575451180211E-3"/>
              <c:y val="0.33128970058103918"/>
            </c:manualLayout>
          </c:layout>
          <c:overlay val="0"/>
          <c:spPr>
            <a:noFill/>
            <a:ln w="25400">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en-US"/>
          </a:p>
        </c:txPr>
        <c:crossAx val="448175416"/>
        <c:crosses val="autoZero"/>
        <c:crossBetween val="midCat"/>
        <c:majorUnit val="5.000000000000001E-2"/>
      </c:valAx>
      <c:spPr>
        <a:solidFill>
          <a:srgbClr val="FFFFFF"/>
        </a:solidFill>
        <a:ln w="25400">
          <a:noFill/>
        </a:ln>
        <a:effectLst/>
      </c:spPr>
    </c:plotArea>
    <c:legend>
      <c:legendPos val="t"/>
      <c:layout>
        <c:manualLayout>
          <c:xMode val="edge"/>
          <c:yMode val="edge"/>
          <c:x val="0.1238324833752336"/>
          <c:y val="0.18679742876451821"/>
          <c:w val="0.80867290794574176"/>
          <c:h val="0.1262766491486044"/>
        </c:manualLayout>
      </c:layout>
      <c:overlay val="0"/>
      <c:spPr>
        <a:solidFill>
          <a:srgbClr val="FFFFFF"/>
        </a:solidFill>
        <a:ln w="25400">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Arial"/>
              <a:cs typeface="Arial" panose="020B0604020202020204" pitchFamily="34" charset="0"/>
            </a:defRPr>
          </a:pPr>
          <a:endParaRPr lang="en-US"/>
        </a:p>
      </c:txPr>
    </c:legend>
    <c:plotVisOnly val="1"/>
    <c:dispBlanksAs val="gap"/>
    <c:showDLblsOverMax val="0"/>
  </c:chart>
  <c:spPr>
    <a:solidFill>
      <a:srgbClr val="FFFFFF"/>
    </a:solidFill>
    <a:ln w="6350" cap="flat" cmpd="sng" algn="ctr">
      <a:noFill/>
      <a:prstDash val="solid"/>
      <a:round/>
    </a:ln>
    <a:effectLst/>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r>
              <a:rPr lang="en-US" sz="1050" b="1">
                <a:solidFill>
                  <a:sysClr val="windowText" lastClr="000000"/>
                </a:solidFill>
                <a:latin typeface="+mj-lt"/>
                <a:cs typeface="Arial" panose="020B0604020202020204" pitchFamily="34" charset="0"/>
              </a:rPr>
              <a:t>Undergraduate</a:t>
            </a:r>
          </a:p>
        </c:rich>
      </c:tx>
      <c:layout>
        <c:manualLayout>
          <c:xMode val="edge"/>
          <c:yMode val="edge"/>
          <c:x val="0.23452401439510784"/>
          <c:y val="4.439165937591134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endParaRPr lang="en-US"/>
        </a:p>
      </c:txPr>
    </c:title>
    <c:autoTitleDeleted val="0"/>
    <c:plotArea>
      <c:layout>
        <c:manualLayout>
          <c:layoutTarget val="inner"/>
          <c:xMode val="edge"/>
          <c:yMode val="edge"/>
          <c:x val="4.3735564304461932E-2"/>
          <c:y val="0.18224190726159231"/>
          <c:w val="0.4751444110723273"/>
          <c:h val="0.64012510936132982"/>
        </c:manualLayout>
      </c:layout>
      <c:pieChart>
        <c:varyColors val="1"/>
        <c:ser>
          <c:idx val="0"/>
          <c:order val="0"/>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4785-4B34-AD53-89C63B6B42BC}"/>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4785-4B34-AD53-89C63B6B42BC}"/>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4785-4B34-AD53-89C63B6B42BC}"/>
              </c:ext>
            </c:extLst>
          </c:dPt>
          <c:dPt>
            <c:idx val="3"/>
            <c:bubble3D val="0"/>
            <c:spPr>
              <a:solidFill>
                <a:schemeClr val="accent4"/>
              </a:solidFill>
              <a:ln w="12700">
                <a:solidFill>
                  <a:schemeClr val="bg1"/>
                </a:solidFill>
              </a:ln>
              <a:effectLst/>
            </c:spPr>
            <c:extLst>
              <c:ext xmlns:c16="http://schemas.microsoft.com/office/drawing/2014/chart" uri="{C3380CC4-5D6E-409C-BE32-E72D297353CC}">
                <c16:uniqueId val="{00000007-4785-4B34-AD53-89C63B6B42BC}"/>
              </c:ext>
            </c:extLst>
          </c:dPt>
          <c:dPt>
            <c:idx val="4"/>
            <c:bubble3D val="0"/>
            <c:spPr>
              <a:solidFill>
                <a:schemeClr val="accent5"/>
              </a:solidFill>
              <a:ln w="12700">
                <a:solidFill>
                  <a:schemeClr val="bg1"/>
                </a:solidFill>
              </a:ln>
              <a:effectLst/>
            </c:spPr>
            <c:extLst>
              <c:ext xmlns:c16="http://schemas.microsoft.com/office/drawing/2014/chart" uri="{C3380CC4-5D6E-409C-BE32-E72D297353CC}">
                <c16:uniqueId val="{00000009-4785-4B34-AD53-89C63B6B42B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1-4785-4B34-AD53-89C63B6B42BC}"/>
                </c:ext>
              </c:extLst>
            </c:dLbl>
            <c:dLbl>
              <c:idx val="4"/>
              <c:layout>
                <c:manualLayout>
                  <c:x val="-1.9665295097892103E-3"/>
                  <c:y val="1.38532683414573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85-4B34-AD53-89C63B6B42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Charts!$Q$9:$Q$13</c:f>
              <c:strCache>
                <c:ptCount val="5"/>
                <c:pt idx="0">
                  <c:v>Freshmen</c:v>
                </c:pt>
                <c:pt idx="1">
                  <c:v>Sophomores</c:v>
                </c:pt>
                <c:pt idx="2">
                  <c:v>Juniors</c:v>
                </c:pt>
                <c:pt idx="3">
                  <c:v>Seniors</c:v>
                </c:pt>
                <c:pt idx="4">
                  <c:v>Unclassified</c:v>
                </c:pt>
              </c:strCache>
            </c:strRef>
          </c:cat>
          <c:val>
            <c:numRef>
              <c:f>Charts!$S$9:$S$13</c:f>
              <c:numCache>
                <c:formatCode>0%</c:formatCode>
                <c:ptCount val="5"/>
                <c:pt idx="0">
                  <c:v>0.24139782167485518</c:v>
                </c:pt>
                <c:pt idx="1">
                  <c:v>0.23486145382355056</c:v>
                </c:pt>
                <c:pt idx="2">
                  <c:v>0.25182991980530917</c:v>
                </c:pt>
                <c:pt idx="3">
                  <c:v>0.26165080202930552</c:v>
                </c:pt>
                <c:pt idx="4">
                  <c:v>1.0260002666979531E-2</c:v>
                </c:pt>
              </c:numCache>
            </c:numRef>
          </c:val>
          <c:extLst>
            <c:ext xmlns:c16="http://schemas.microsoft.com/office/drawing/2014/chart" uri="{C3380CC4-5D6E-409C-BE32-E72D297353CC}">
              <c16:uniqueId val="{0000000A-4785-4B34-AD53-89C63B6B42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r>
              <a:rPr lang="en-US" sz="1050" b="1">
                <a:solidFill>
                  <a:sysClr val="windowText" lastClr="000000"/>
                </a:solidFill>
                <a:latin typeface="+mj-lt"/>
                <a:cs typeface="Arial" panose="020B0604020202020204" pitchFamily="34" charset="0"/>
              </a:rPr>
              <a:t>Graduate</a:t>
            </a:r>
          </a:p>
        </c:rich>
      </c:tx>
      <c:layout>
        <c:manualLayout>
          <c:xMode val="edge"/>
          <c:yMode val="edge"/>
          <c:x val="0.31621737156273189"/>
          <c:y val="4.53258462488407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endParaRPr lang="en-US"/>
        </a:p>
      </c:txPr>
    </c:title>
    <c:autoTitleDeleted val="0"/>
    <c:plotArea>
      <c:layout>
        <c:manualLayout>
          <c:layoutTarget val="inner"/>
          <c:xMode val="edge"/>
          <c:yMode val="edge"/>
          <c:x val="6.449343832020997E-2"/>
          <c:y val="0.19195194350706163"/>
          <c:w val="0.45448118985126862"/>
          <c:h val="0.64925884264466938"/>
        </c:manualLayout>
      </c:layout>
      <c:pieChart>
        <c:varyColors val="1"/>
        <c:ser>
          <c:idx val="0"/>
          <c:order val="0"/>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BE53-408D-8415-5F68049481AB}"/>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BE53-408D-8415-5F68049481AB}"/>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BE53-408D-8415-5F68049481AB}"/>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BE53-408D-8415-5F68049481AB}"/>
                </c:ext>
              </c:extLst>
            </c:dLbl>
            <c:dLbl>
              <c:idx val="2"/>
              <c:layout>
                <c:manualLayout>
                  <c:x val="7.400604513202149E-3"/>
                  <c:y val="7.1053618297712605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53-408D-8415-5F68049481A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Charts!$Q$18:$Q$20</c:f>
              <c:strCache>
                <c:ptCount val="3"/>
                <c:pt idx="0">
                  <c:v>Master's</c:v>
                </c:pt>
                <c:pt idx="1">
                  <c:v>Doctoral</c:v>
                </c:pt>
                <c:pt idx="2">
                  <c:v>Other</c:v>
                </c:pt>
              </c:strCache>
            </c:strRef>
          </c:cat>
          <c:val>
            <c:numRef>
              <c:f>Charts!$S$18:$S$20</c:f>
              <c:numCache>
                <c:formatCode>0%</c:formatCode>
                <c:ptCount val="3"/>
                <c:pt idx="0">
                  <c:v>0.60980720629999041</c:v>
                </c:pt>
                <c:pt idx="1">
                  <c:v>0.36536021174798944</c:v>
                </c:pt>
                <c:pt idx="2">
                  <c:v>2.4832581952020233E-2</c:v>
                </c:pt>
              </c:numCache>
            </c:numRef>
          </c:val>
          <c:extLst>
            <c:ext xmlns:c16="http://schemas.microsoft.com/office/drawing/2014/chart" uri="{C3380CC4-5D6E-409C-BE32-E72D297353CC}">
              <c16:uniqueId val="{00000006-BE53-408D-8415-5F68049481A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oddHeader>&amp;C&amp;G</c:oddHeader>
    </c:headerFooter>
    <c:pageMargins b="0.75" l="0.45" r="0.45"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r>
              <a:rPr lang="en-US" sz="1050" b="1">
                <a:solidFill>
                  <a:sysClr val="windowText" lastClr="000000"/>
                </a:solidFill>
                <a:latin typeface="+mj-lt"/>
                <a:cs typeface="Arial" panose="020B0604020202020204" pitchFamily="34" charset="0"/>
              </a:rPr>
              <a:t>Professional</a:t>
            </a:r>
          </a:p>
        </c:rich>
      </c:tx>
      <c:layout>
        <c:manualLayout>
          <c:xMode val="edge"/>
          <c:yMode val="edge"/>
          <c:x val="0.24699360712690996"/>
          <c:y val="5.085796910116774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endParaRPr lang="en-US"/>
        </a:p>
      </c:txPr>
    </c:title>
    <c:autoTitleDeleted val="0"/>
    <c:plotArea>
      <c:layout>
        <c:manualLayout>
          <c:layoutTarget val="inner"/>
          <c:xMode val="edge"/>
          <c:yMode val="edge"/>
          <c:x val="4.6520341207349082E-2"/>
          <c:y val="0.17338238970128733"/>
          <c:w val="0.46154702537182851"/>
          <c:h val="0.65935289338832648"/>
        </c:manualLayout>
      </c:layout>
      <c:pieChart>
        <c:varyColors val="1"/>
        <c:ser>
          <c:idx val="0"/>
          <c:order val="0"/>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239F-49A8-A501-AAD371DF35AA}"/>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239F-49A8-A501-AAD371DF35AA}"/>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239F-49A8-A501-AAD371DF35AA}"/>
              </c:ext>
            </c:extLst>
          </c:dPt>
          <c:dPt>
            <c:idx val="3"/>
            <c:bubble3D val="0"/>
            <c:spPr>
              <a:solidFill>
                <a:schemeClr val="accent4"/>
              </a:solidFill>
              <a:ln w="12700">
                <a:solidFill>
                  <a:schemeClr val="bg1"/>
                </a:solidFill>
              </a:ln>
              <a:effectLst/>
            </c:spPr>
            <c:extLst>
              <c:ext xmlns:c16="http://schemas.microsoft.com/office/drawing/2014/chart" uri="{C3380CC4-5D6E-409C-BE32-E72D297353CC}">
                <c16:uniqueId val="{00000007-239F-49A8-A501-AAD371DF35AA}"/>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39F-49A8-A501-AAD371DF35AA}"/>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5-239F-49A8-A501-AAD371DF35AA}"/>
                </c:ext>
              </c:extLst>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7-239F-49A8-A501-AAD371DF35A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Charts!$Q$24:$Q$27</c:f>
              <c:strCache>
                <c:ptCount val="4"/>
                <c:pt idx="0">
                  <c:v>Dentistry</c:v>
                </c:pt>
                <c:pt idx="1">
                  <c:v>Law</c:v>
                </c:pt>
                <c:pt idx="2">
                  <c:v>Medicine</c:v>
                </c:pt>
                <c:pt idx="3">
                  <c:v>Pharmacy</c:v>
                </c:pt>
              </c:strCache>
            </c:strRef>
          </c:cat>
          <c:val>
            <c:numRef>
              <c:f>Charts!$S$24:$S$27</c:f>
              <c:numCache>
                <c:formatCode>0%</c:formatCode>
                <c:ptCount val="4"/>
                <c:pt idx="0">
                  <c:v>0.17618212101370534</c:v>
                </c:pt>
                <c:pt idx="1">
                  <c:v>0.26886219487773011</c:v>
                </c:pt>
                <c:pt idx="2">
                  <c:v>0.33900211435929045</c:v>
                </c:pt>
                <c:pt idx="3">
                  <c:v>0.21595356974927404</c:v>
                </c:pt>
              </c:numCache>
            </c:numRef>
          </c:val>
          <c:extLst>
            <c:ext xmlns:c16="http://schemas.microsoft.com/office/drawing/2014/chart" uri="{C3380CC4-5D6E-409C-BE32-E72D297353CC}">
              <c16:uniqueId val="{00000008-239F-49A8-A501-AAD371DF35A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6657409525054181"/>
          <c:y val="0.90143021044525118"/>
          <c:w val="0.61407480314960627"/>
          <c:h val="7.41735408073990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r>
              <a:rPr lang="en-US" sz="1050" b="1">
                <a:solidFill>
                  <a:sysClr val="windowText" lastClr="000000"/>
                </a:solidFill>
                <a:latin typeface="+mj-lt"/>
                <a:cs typeface="Arial" panose="020B0604020202020204" pitchFamily="34" charset="0"/>
              </a:rPr>
              <a:t>Post Graduate</a:t>
            </a:r>
          </a:p>
        </c:rich>
      </c:tx>
      <c:layout>
        <c:manualLayout>
          <c:xMode val="edge"/>
          <c:yMode val="edge"/>
          <c:x val="0.31880992724010765"/>
          <c:y val="5.3947223662910403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mj-lt"/>
              <a:ea typeface="+mn-ea"/>
              <a:cs typeface="Arial" panose="020B0604020202020204" pitchFamily="34" charset="0"/>
            </a:defRPr>
          </a:pPr>
          <a:endParaRPr lang="en-US"/>
        </a:p>
      </c:txPr>
    </c:title>
    <c:autoTitleDeleted val="0"/>
    <c:plotArea>
      <c:layout>
        <c:manualLayout>
          <c:layoutTarget val="inner"/>
          <c:xMode val="edge"/>
          <c:yMode val="edge"/>
          <c:x val="5.7208661417322837E-2"/>
          <c:y val="0.18648981377327833"/>
          <c:w val="0.45621478565179352"/>
          <c:h val="0.65173540807399077"/>
        </c:manualLayout>
      </c:layout>
      <c:pieChart>
        <c:varyColors val="1"/>
        <c:ser>
          <c:idx val="0"/>
          <c:order val="0"/>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8AF5-4BCD-A8BB-6A3E8034FE63}"/>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8AF5-4BCD-A8BB-6A3E8034FE63}"/>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8AF5-4BCD-A8BB-6A3E8034FE63}"/>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8AF5-4BCD-A8BB-6A3E8034FE63}"/>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5-8AF5-4BCD-A8BB-6A3E8034FE6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Charts!$Q$31:$Q$33</c:f>
              <c:strCache>
                <c:ptCount val="3"/>
                <c:pt idx="0">
                  <c:v>Residents </c:v>
                </c:pt>
                <c:pt idx="1">
                  <c:v>Fellows</c:v>
                </c:pt>
                <c:pt idx="2">
                  <c:v>Post-Doctoral</c:v>
                </c:pt>
              </c:strCache>
            </c:strRef>
          </c:cat>
          <c:val>
            <c:numRef>
              <c:f>Charts!$S$31:$S$33</c:f>
              <c:numCache>
                <c:formatCode>0%</c:formatCode>
                <c:ptCount val="3"/>
                <c:pt idx="0">
                  <c:v>0.59101123595505622</c:v>
                </c:pt>
                <c:pt idx="1">
                  <c:v>0.1745318352059925</c:v>
                </c:pt>
                <c:pt idx="2">
                  <c:v>0.23445692883895131</c:v>
                </c:pt>
              </c:numCache>
            </c:numRef>
          </c:val>
          <c:extLst>
            <c:ext xmlns:c16="http://schemas.microsoft.com/office/drawing/2014/chart" uri="{C3380CC4-5D6E-409C-BE32-E72D297353CC}">
              <c16:uniqueId val="{00000006-8AF5-4BCD-A8BB-6A3E8034FE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136523</xdr:rowOff>
    </xdr:from>
    <xdr:to>
      <xdr:col>3</xdr:col>
      <xdr:colOff>558801</xdr:colOff>
      <xdr:row>45</xdr:row>
      <xdr:rowOff>40638</xdr:rowOff>
    </xdr:to>
    <xdr:graphicFrame macro="">
      <xdr:nvGraphicFramePr>
        <xdr:cNvPr id="3" name="Chart 4" descr="Pie chart showing that undergraduate students made up 71% of total student FTE in fall 2025.">
          <a:extLst>
            <a:ext uri="{FF2B5EF4-FFF2-40B4-BE49-F238E27FC236}">
              <a16:creationId xmlns:a16="http://schemas.microsoft.com/office/drawing/2014/main" id="{A2AAB536-8B71-4E2D-9837-1068A1267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34</xdr:row>
      <xdr:rowOff>136523</xdr:rowOff>
    </xdr:from>
    <xdr:to>
      <xdr:col>10</xdr:col>
      <xdr:colOff>457200</xdr:colOff>
      <xdr:row>45</xdr:row>
      <xdr:rowOff>40638</xdr:rowOff>
    </xdr:to>
    <xdr:graphicFrame macro="">
      <xdr:nvGraphicFramePr>
        <xdr:cNvPr id="4" name="Chart 7" descr="Line chart comparing trends in annual percent change in FTE for undergraduate, graduate, and professional students.  In the last three years each group has changed plus or minus less than 3.5%.">
          <a:extLst>
            <a:ext uri="{FF2B5EF4-FFF2-40B4-BE49-F238E27FC236}">
              <a16:creationId xmlns:a16="http://schemas.microsoft.com/office/drawing/2014/main" id="{64D54947-CF6F-4FFA-9E81-F75AAF455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50799</xdr:rowOff>
    </xdr:from>
    <xdr:to>
      <xdr:col>6</xdr:col>
      <xdr:colOff>313690</xdr:colOff>
      <xdr:row>21</xdr:row>
      <xdr:rowOff>12699</xdr:rowOff>
    </xdr:to>
    <xdr:graphicFrame macro="">
      <xdr:nvGraphicFramePr>
        <xdr:cNvPr id="2" name="Chart 1" descr="Pie chart showing that undergraduate FTE is split almost equally across first-, second-, third-, and fourth-year students, with slightly more senior and fewer sophomore FTE.">
          <a:extLst>
            <a:ext uri="{FF2B5EF4-FFF2-40B4-BE49-F238E27FC236}">
              <a16:creationId xmlns:a16="http://schemas.microsoft.com/office/drawing/2014/main" id="{2441EFE6-A246-477F-A8AF-A7C561690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361951</xdr:colOff>
      <xdr:row>1</xdr:row>
      <xdr:rowOff>41274</xdr:rowOff>
    </xdr:from>
    <xdr:to>
      <xdr:col>12</xdr:col>
      <xdr:colOff>675641</xdr:colOff>
      <xdr:row>21</xdr:row>
      <xdr:rowOff>3174</xdr:rowOff>
    </xdr:to>
    <xdr:graphicFrame macro="">
      <xdr:nvGraphicFramePr>
        <xdr:cNvPr id="3" name="Chart 2" descr="Pie chart showing that master's degree students account for 61% of graduate student FTE in fall 2025, and doctoral students 37%.">
          <a:extLst>
            <a:ext uri="{FF2B5EF4-FFF2-40B4-BE49-F238E27FC236}">
              <a16:creationId xmlns:a16="http://schemas.microsoft.com/office/drawing/2014/main" id="{2D9219D2-ADAA-4086-9E23-76C165DCB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38100</xdr:rowOff>
    </xdr:from>
    <xdr:to>
      <xdr:col>6</xdr:col>
      <xdr:colOff>316865</xdr:colOff>
      <xdr:row>40</xdr:row>
      <xdr:rowOff>139700</xdr:rowOff>
    </xdr:to>
    <xdr:graphicFrame macro="">
      <xdr:nvGraphicFramePr>
        <xdr:cNvPr id="4" name="Chart 3" descr="Pie chart showing that Carver College of Medicine students account for 34% of professional student FTE, Law students 27%, Pharmacy 22%, and Dentistry 18%.">
          <a:extLst>
            <a:ext uri="{FF2B5EF4-FFF2-40B4-BE49-F238E27FC236}">
              <a16:creationId xmlns:a16="http://schemas.microsoft.com/office/drawing/2014/main" id="{EF74276B-0B51-4EB7-B0C7-60C4B70A8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361951</xdr:colOff>
      <xdr:row>21</xdr:row>
      <xdr:rowOff>38100</xdr:rowOff>
    </xdr:from>
    <xdr:to>
      <xdr:col>12</xdr:col>
      <xdr:colOff>678816</xdr:colOff>
      <xdr:row>40</xdr:row>
      <xdr:rowOff>139700</xdr:rowOff>
    </xdr:to>
    <xdr:graphicFrame macro="">
      <xdr:nvGraphicFramePr>
        <xdr:cNvPr id="5" name="Chart 4" descr="Pie chart showing that Carver College of Medicine (CCOM) residents account for 59% of postgraduate student FTE in fall 2025, CCOM fellows 17%, and postdoctoral students 23%.">
          <a:extLst>
            <a:ext uri="{FF2B5EF4-FFF2-40B4-BE49-F238E27FC236}">
              <a16:creationId xmlns:a16="http://schemas.microsoft.com/office/drawing/2014/main" id="{7D105987-408C-42CB-A3F6-AAE94F634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9525</xdr:colOff>
      <xdr:row>7</xdr:row>
      <xdr:rowOff>123826</xdr:rowOff>
    </xdr:from>
    <xdr:to>
      <xdr:col>6</xdr:col>
      <xdr:colOff>209551</xdr:colOff>
      <xdr:row>15</xdr:row>
      <xdr:rowOff>9526</xdr:rowOff>
    </xdr:to>
    <xdr:sp macro="" textlink="">
      <xdr:nvSpPr>
        <xdr:cNvPr id="6" name="TextBox 5">
          <a:extLst>
            <a:ext uri="{FF2B5EF4-FFF2-40B4-BE49-F238E27FC236}">
              <a16:creationId xmlns:a16="http://schemas.microsoft.com/office/drawing/2014/main" id="{A3C3B81A-6F90-4158-AD78-6BEF39FE71D9}"/>
            </a:ext>
          </a:extLst>
        </xdr:cNvPr>
        <xdr:cNvSpPr txBox="1"/>
      </xdr:nvSpPr>
      <xdr:spPr>
        <a:xfrm>
          <a:off x="2749550" y="1092201"/>
          <a:ext cx="1574801"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defTabSz="914400">
            <a:tabLst>
              <a:tab pos="1188720" algn="r"/>
            </a:tabLst>
          </a:pPr>
          <a:r>
            <a:rPr lang="en-US" sz="900" baseline="0">
              <a:latin typeface="+mn-lt"/>
              <a:cs typeface="Arial" panose="020B0604020202020204" pitchFamily="34" charset="0"/>
            </a:rPr>
            <a:t>Freshmen	5,424.0 </a:t>
          </a:r>
        </a:p>
        <a:p>
          <a:pPr defTabSz="914400">
            <a:tabLst>
              <a:tab pos="1188720" algn="r"/>
            </a:tabLst>
          </a:pPr>
          <a:r>
            <a:rPr lang="en-US" sz="900" baseline="0">
              <a:latin typeface="+mn-lt"/>
              <a:cs typeface="Arial" panose="020B0604020202020204" pitchFamily="34" charset="0"/>
            </a:rPr>
            <a:t>Sophomores	5,277.1</a:t>
          </a:r>
        </a:p>
        <a:p>
          <a:pPr defTabSz="914400">
            <a:tabLst>
              <a:tab pos="1188720" algn="r"/>
            </a:tabLst>
          </a:pPr>
          <a:r>
            <a:rPr lang="en-US" sz="900" baseline="0">
              <a:latin typeface="+mn-lt"/>
              <a:cs typeface="Arial" panose="020B0604020202020204" pitchFamily="34" charset="0"/>
            </a:rPr>
            <a:t>Juniors	5,658.4</a:t>
          </a:r>
        </a:p>
        <a:p>
          <a:pPr defTabSz="914400">
            <a:tabLst>
              <a:tab pos="1188720" algn="r"/>
            </a:tabLst>
          </a:pPr>
          <a:r>
            <a:rPr lang="en-US" sz="900" baseline="0">
              <a:latin typeface="+mn-lt"/>
              <a:cs typeface="Arial" panose="020B0604020202020204" pitchFamily="34" charset="0"/>
            </a:rPr>
            <a:t>Seniors	5,879.1</a:t>
          </a:r>
        </a:p>
        <a:p>
          <a:pPr defTabSz="914400">
            <a:spcAft>
              <a:spcPts val="600"/>
            </a:spcAft>
            <a:tabLst>
              <a:tab pos="1188720" algn="r"/>
            </a:tabLst>
          </a:pPr>
          <a:r>
            <a:rPr lang="en-US" sz="900" u="none" baseline="0">
              <a:latin typeface="+mn-lt"/>
              <a:cs typeface="Arial" panose="020B0604020202020204" pitchFamily="34" charset="0"/>
            </a:rPr>
            <a:t>Unclassified	230.5</a:t>
          </a:r>
        </a:p>
        <a:p>
          <a:pPr defTabSz="914400">
            <a:tabLst>
              <a:tab pos="1188720" algn="r"/>
            </a:tabLst>
          </a:pPr>
          <a:r>
            <a:rPr lang="en-US" sz="900" baseline="0">
              <a:latin typeface="+mn-lt"/>
              <a:cs typeface="Arial" panose="020B0604020202020204" pitchFamily="34" charset="0"/>
            </a:rPr>
            <a:t>Total	</a:t>
          </a:r>
          <a:r>
            <a:rPr lang="en-US" sz="900" b="1" baseline="0">
              <a:latin typeface="+mn-lt"/>
              <a:cs typeface="Arial" panose="020B0604020202020204" pitchFamily="34" charset="0"/>
            </a:rPr>
            <a:t>22,469.1</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0.54774</cdr:x>
      <cdr:y>0.33069</cdr:y>
    </cdr:from>
    <cdr:to>
      <cdr:x>0.8875</cdr:x>
      <cdr:y>0.63393</cdr:y>
    </cdr:to>
    <cdr:sp macro="" textlink="">
      <cdr:nvSpPr>
        <cdr:cNvPr id="2" name="TextBox 5"/>
        <cdr:cNvSpPr txBox="1"/>
      </cdr:nvSpPr>
      <cdr:spPr>
        <a:xfrm xmlns:a="http://schemas.openxmlformats.org/drawingml/2006/main">
          <a:off x="2504266" y="1058338"/>
          <a:ext cx="1553383" cy="9704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tabLst>
              <a:tab pos="1097280" algn="r"/>
            </a:tabLst>
          </a:pPr>
          <a:r>
            <a:rPr lang="en-US" sz="900">
              <a:latin typeface="+mn-lt"/>
              <a:cs typeface="Arial" panose="020B0604020202020204" pitchFamily="34" charset="0"/>
            </a:rPr>
            <a:t>Master's	3,607.1</a:t>
          </a:r>
        </a:p>
        <a:p xmlns:a="http://schemas.openxmlformats.org/drawingml/2006/main">
          <a:pPr>
            <a:tabLst>
              <a:tab pos="1097280" algn="r"/>
            </a:tabLst>
          </a:pPr>
          <a:r>
            <a:rPr lang="en-US" sz="900" baseline="0">
              <a:latin typeface="+mn-lt"/>
              <a:cs typeface="Arial" panose="020B0604020202020204" pitchFamily="34" charset="0"/>
            </a:rPr>
            <a:t>Doctoral	2,161.2</a:t>
          </a:r>
        </a:p>
        <a:p xmlns:a="http://schemas.openxmlformats.org/drawingml/2006/main">
          <a:pPr>
            <a:spcAft>
              <a:spcPts val="300"/>
            </a:spcAft>
            <a:tabLst>
              <a:tab pos="1097280" algn="r"/>
            </a:tabLst>
          </a:pPr>
          <a:r>
            <a:rPr lang="en-US" sz="900" u="none" baseline="0">
              <a:latin typeface="+mn-lt"/>
              <a:cs typeface="Arial" panose="020B0604020202020204" pitchFamily="34" charset="0"/>
            </a:rPr>
            <a:t>Other	146.9</a:t>
          </a:r>
        </a:p>
        <a:p xmlns:a="http://schemas.openxmlformats.org/drawingml/2006/main">
          <a:pPr>
            <a:tabLst>
              <a:tab pos="1097280" algn="r"/>
            </a:tabLst>
          </a:pPr>
          <a:r>
            <a:rPr lang="en-US" sz="900" baseline="0">
              <a:latin typeface="+mn-lt"/>
              <a:cs typeface="Arial" panose="020B0604020202020204" pitchFamily="34" charset="0"/>
            </a:rPr>
            <a:t>Total	</a:t>
          </a:r>
          <a:r>
            <a:rPr lang="en-US" sz="900" b="1" baseline="0">
              <a:latin typeface="+mn-lt"/>
              <a:cs typeface="Arial" panose="020B0604020202020204" pitchFamily="34" charset="0"/>
            </a:rPr>
            <a:t>5,915.2</a:t>
          </a:r>
          <a:endParaRPr lang="en-US" sz="900" b="1">
            <a:latin typeface="+mn-lt"/>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0.53809</cdr:x>
      <cdr:y>0.35647</cdr:y>
    </cdr:from>
    <cdr:to>
      <cdr:x>0.87083</cdr:x>
      <cdr:y>0.68452</cdr:y>
    </cdr:to>
    <cdr:sp macro="" textlink="">
      <cdr:nvSpPr>
        <cdr:cNvPr id="2" name="TextBox 5"/>
        <cdr:cNvSpPr txBox="1"/>
      </cdr:nvSpPr>
      <cdr:spPr>
        <a:xfrm xmlns:a="http://schemas.openxmlformats.org/drawingml/2006/main">
          <a:off x="2460162" y="1140848"/>
          <a:ext cx="1521287" cy="10499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tab pos="1097280" algn="r"/>
            </a:tabLst>
            <a:defRPr/>
          </a:pPr>
          <a:r>
            <a:rPr lang="en-US" sz="900" baseline="0">
              <a:solidFill>
                <a:schemeClr val="dk1"/>
              </a:solidFill>
              <a:effectLst/>
              <a:latin typeface="+mn-lt"/>
              <a:ea typeface="+mn-ea"/>
              <a:cs typeface="Arial" panose="020B0604020202020204" pitchFamily="34" charset="0"/>
            </a:rPr>
            <a:t>Dentistry 	326.3</a:t>
          </a:r>
          <a:endParaRPr lang="en-US" sz="900">
            <a:effectLst/>
            <a:latin typeface="+mn-lt"/>
            <a:cs typeface="Arial" panose="020B0604020202020204" pitchFamily="34" charset="0"/>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tab pos="1097280" algn="r"/>
            </a:tabLst>
            <a:defRPr/>
          </a:pPr>
          <a:r>
            <a:rPr lang="en-US" sz="900" baseline="0">
              <a:solidFill>
                <a:schemeClr val="dk1"/>
              </a:solidFill>
              <a:effectLst/>
              <a:latin typeface="+mn-lt"/>
              <a:ea typeface="+mn-ea"/>
              <a:cs typeface="Arial" panose="020B0604020202020204" pitchFamily="34" charset="0"/>
            </a:rPr>
            <a:t>Law	498.0</a:t>
          </a:r>
          <a:endParaRPr lang="en-US" sz="900">
            <a:effectLst/>
            <a:latin typeface="+mn-lt"/>
            <a:cs typeface="Arial" panose="020B0604020202020204" pitchFamily="34" charset="0"/>
          </a:endParaRPr>
        </a:p>
        <a:p xmlns:a="http://schemas.openxmlformats.org/drawingml/2006/main">
          <a:pPr>
            <a:tabLst>
              <a:tab pos="1097280" algn="r"/>
            </a:tabLst>
          </a:pPr>
          <a:r>
            <a:rPr lang="en-US" sz="900">
              <a:latin typeface="+mn-lt"/>
              <a:cs typeface="Arial" panose="020B0604020202020204" pitchFamily="34" charset="0"/>
            </a:rPr>
            <a:t>Medicine	627.9</a:t>
          </a:r>
        </a:p>
        <a:p xmlns:a="http://schemas.openxmlformats.org/drawingml/2006/main">
          <a:pPr>
            <a:spcAft>
              <a:spcPts val="300"/>
            </a:spcAft>
            <a:tabLst>
              <a:tab pos="1097280" algn="r"/>
            </a:tabLst>
          </a:pPr>
          <a:r>
            <a:rPr lang="en-US" sz="900" baseline="0">
              <a:latin typeface="+mn-lt"/>
              <a:cs typeface="Arial" panose="020B0604020202020204" pitchFamily="34" charset="0"/>
            </a:rPr>
            <a:t>Pharmacy	400.0</a:t>
          </a:r>
        </a:p>
        <a:p xmlns:a="http://schemas.openxmlformats.org/drawingml/2006/main">
          <a:pPr>
            <a:spcAft>
              <a:spcPts val="300"/>
            </a:spcAft>
            <a:tabLst>
              <a:tab pos="1097280" algn="r"/>
            </a:tabLst>
          </a:pPr>
          <a:r>
            <a:rPr lang="en-US" sz="900" baseline="0">
              <a:latin typeface="+mn-lt"/>
              <a:cs typeface="Arial" panose="020B0604020202020204" pitchFamily="34" charset="0"/>
            </a:rPr>
            <a:t>Total 	</a:t>
          </a:r>
          <a:r>
            <a:rPr lang="en-US" sz="900" b="1" baseline="0">
              <a:latin typeface="+mn-lt"/>
              <a:cs typeface="Arial" panose="020B0604020202020204" pitchFamily="34" charset="0"/>
            </a:rPr>
            <a:t>1,852.3</a:t>
          </a:r>
          <a:endParaRPr lang="en-US" sz="900" b="1">
            <a:latin typeface="+mn-lt"/>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0.54989</cdr:x>
      <cdr:y>0.36935</cdr:y>
    </cdr:from>
    <cdr:to>
      <cdr:x>0.91772</cdr:x>
      <cdr:y>0.63482</cdr:y>
    </cdr:to>
    <cdr:sp macro="" textlink="">
      <cdr:nvSpPr>
        <cdr:cNvPr id="3" name="TextBox 5"/>
        <cdr:cNvSpPr txBox="1"/>
      </cdr:nvSpPr>
      <cdr:spPr>
        <a:xfrm xmlns:a="http://schemas.openxmlformats.org/drawingml/2006/main">
          <a:off x="2514097" y="1182065"/>
          <a:ext cx="1681725" cy="8496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tab pos="1097280" algn="r"/>
            </a:tabLst>
            <a:defRPr/>
          </a:pPr>
          <a:r>
            <a:rPr lang="en-US" sz="900">
              <a:solidFill>
                <a:schemeClr val="dk1"/>
              </a:solidFill>
              <a:effectLst/>
              <a:latin typeface="+mn-lt"/>
              <a:ea typeface="+mn-ea"/>
              <a:cs typeface="Arial" panose="020B0604020202020204" pitchFamily="34" charset="0"/>
            </a:rPr>
            <a:t>Residents</a:t>
          </a:r>
          <a:r>
            <a:rPr lang="en-US" sz="900" baseline="0">
              <a:solidFill>
                <a:schemeClr val="dk1"/>
              </a:solidFill>
              <a:effectLst/>
              <a:latin typeface="+mn-lt"/>
              <a:ea typeface="+mn-ea"/>
              <a:cs typeface="Arial" panose="020B0604020202020204" pitchFamily="34" charset="0"/>
            </a:rPr>
            <a:t> 	789.0</a:t>
          </a:r>
          <a:endParaRPr lang="en-US" sz="900">
            <a:effectLst/>
            <a:latin typeface="+mn-lt"/>
            <a:cs typeface="Arial" panose="020B0604020202020204" pitchFamily="34" charset="0"/>
          </a:endParaRPr>
        </a:p>
        <a:p xmlns:a="http://schemas.openxmlformats.org/drawingml/2006/main">
          <a:pPr>
            <a:tabLst>
              <a:tab pos="1097280" algn="r"/>
            </a:tabLst>
          </a:pPr>
          <a:r>
            <a:rPr lang="en-US" sz="900">
              <a:latin typeface="+mn-lt"/>
              <a:cs typeface="Arial" panose="020B0604020202020204" pitchFamily="34" charset="0"/>
            </a:rPr>
            <a:t>Fello</a:t>
          </a:r>
          <a:r>
            <a:rPr lang="en-US" sz="900" baseline="0">
              <a:latin typeface="+mn-lt"/>
              <a:cs typeface="Arial" panose="020B0604020202020204" pitchFamily="34" charset="0"/>
            </a:rPr>
            <a:t>ws </a:t>
          </a:r>
          <a:r>
            <a:rPr lang="en-US" sz="900">
              <a:latin typeface="+mn-lt"/>
              <a:cs typeface="Arial" panose="020B0604020202020204" pitchFamily="34" charset="0"/>
            </a:rPr>
            <a:t> 	233.0    </a:t>
          </a:r>
        </a:p>
        <a:p xmlns:a="http://schemas.openxmlformats.org/drawingml/2006/main">
          <a:pPr>
            <a:spcAft>
              <a:spcPts val="300"/>
            </a:spcAft>
            <a:tabLst>
              <a:tab pos="1097280" algn="r"/>
            </a:tabLst>
          </a:pPr>
          <a:r>
            <a:rPr lang="en-US" sz="900" u="none" baseline="0">
              <a:latin typeface="+mn-lt"/>
              <a:cs typeface="Arial" panose="020B0604020202020204" pitchFamily="34" charset="0"/>
            </a:rPr>
            <a:t>Post Doctoral 	313.0</a:t>
          </a:r>
        </a:p>
        <a:p xmlns:a="http://schemas.openxmlformats.org/drawingml/2006/main">
          <a:pPr>
            <a:tabLst>
              <a:tab pos="1097280" algn="r"/>
            </a:tabLst>
          </a:pPr>
          <a:r>
            <a:rPr lang="en-US" sz="900" baseline="0">
              <a:latin typeface="+mn-lt"/>
              <a:cs typeface="Arial" panose="020B0604020202020204" pitchFamily="34" charset="0"/>
            </a:rPr>
            <a:t>Total  	</a:t>
          </a:r>
          <a:r>
            <a:rPr lang="en-US" sz="900" b="1" baseline="0">
              <a:latin typeface="+mn-lt"/>
              <a:cs typeface="Arial" panose="020B0604020202020204" pitchFamily="34" charset="0"/>
            </a:rPr>
            <a:t>1,335.0</a:t>
          </a:r>
          <a:endParaRPr lang="en-US" sz="900" b="1">
            <a:latin typeface="+mn-lt"/>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Data Digest 2">
      <a:dk1>
        <a:sysClr val="windowText" lastClr="000000"/>
      </a:dk1>
      <a:lt1>
        <a:sysClr val="window" lastClr="FFFFFF"/>
      </a:lt1>
      <a:dk2>
        <a:srgbClr val="1F497D"/>
      </a:dk2>
      <a:lt2>
        <a:srgbClr val="EEECE1"/>
      </a:lt2>
      <a:accent1>
        <a:srgbClr val="FFCD00"/>
      </a:accent1>
      <a:accent2>
        <a:srgbClr val="000000"/>
      </a:accent2>
      <a:accent3>
        <a:srgbClr val="63666A"/>
      </a:accent3>
      <a:accent4>
        <a:srgbClr val="00558C"/>
      </a:accent4>
      <a:accent5>
        <a:srgbClr val="00664F"/>
      </a:accent5>
      <a:accent6>
        <a:srgbClr val="BD472A"/>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73B4-ECD4-4897-9EE2-D16A9C9DBF9F}">
  <sheetPr>
    <pageSetUpPr fitToPage="1"/>
  </sheetPr>
  <dimension ref="A1:L76"/>
  <sheetViews>
    <sheetView zoomScaleNormal="100" workbookViewId="0">
      <pane xSplit="1" ySplit="3" topLeftCell="B4" activePane="bottomRight" state="frozen"/>
      <selection pane="topRight" activeCell="C1" sqref="C1"/>
      <selection pane="bottomLeft" activeCell="A4" sqref="A4"/>
      <selection pane="bottomRight" activeCell="K32" sqref="K32"/>
    </sheetView>
  </sheetViews>
  <sheetFormatPr defaultColWidth="9" defaultRowHeight="12.5" x14ac:dyDescent="0.25"/>
  <cols>
    <col min="1" max="1" width="21.1640625" style="1" customWidth="1"/>
    <col min="2" max="16384" width="9" style="1"/>
  </cols>
  <sheetData>
    <row r="1" spans="1:12" ht="14" x14ac:dyDescent="0.3">
      <c r="A1" s="2" t="s">
        <v>35</v>
      </c>
      <c r="B1" s="3"/>
      <c r="C1" s="3"/>
      <c r="D1" s="3"/>
      <c r="E1" s="3"/>
      <c r="F1" s="3"/>
      <c r="G1" s="3"/>
      <c r="H1" s="3"/>
      <c r="I1" s="3"/>
      <c r="J1" s="3"/>
      <c r="K1" s="3"/>
      <c r="L1" s="4"/>
    </row>
    <row r="2" spans="1:12" ht="6" customHeight="1" x14ac:dyDescent="0.25">
      <c r="A2" s="3"/>
      <c r="B2" s="3"/>
      <c r="C2" s="3"/>
      <c r="D2" s="3"/>
      <c r="E2" s="3"/>
      <c r="F2" s="3"/>
      <c r="G2" s="3"/>
      <c r="H2" s="3"/>
      <c r="I2" s="3"/>
      <c r="J2" s="3"/>
      <c r="K2" s="3"/>
      <c r="L2" s="4"/>
    </row>
    <row r="3" spans="1:12" x14ac:dyDescent="0.25">
      <c r="A3" s="5" t="s">
        <v>0</v>
      </c>
      <c r="B3" s="6">
        <v>2016</v>
      </c>
      <c r="C3" s="6">
        <v>2017</v>
      </c>
      <c r="D3" s="6">
        <v>2018</v>
      </c>
      <c r="E3" s="6">
        <v>2019</v>
      </c>
      <c r="F3" s="6">
        <v>2020</v>
      </c>
      <c r="G3" s="6">
        <v>2021</v>
      </c>
      <c r="H3" s="6">
        <v>2022</v>
      </c>
      <c r="I3" s="6">
        <v>2023</v>
      </c>
      <c r="J3" s="6">
        <v>2024</v>
      </c>
      <c r="K3" s="6">
        <v>2025</v>
      </c>
      <c r="L3" s="7"/>
    </row>
    <row r="4" spans="1:12" x14ac:dyDescent="0.25">
      <c r="A4" s="8" t="s">
        <v>1</v>
      </c>
      <c r="B4" s="25">
        <f t="shared" ref="B4:F4" si="0">SUM(B5:B9)</f>
        <v>22068.933642000004</v>
      </c>
      <c r="C4" s="25">
        <f t="shared" si="0"/>
        <v>22455.467095</v>
      </c>
      <c r="D4" s="25">
        <f t="shared" si="0"/>
        <v>22573.800334</v>
      </c>
      <c r="E4" s="25">
        <f t="shared" si="0"/>
        <v>22108.200475000001</v>
      </c>
      <c r="F4" s="25">
        <f t="shared" si="0"/>
        <v>21191.133675000001</v>
      </c>
      <c r="G4" s="25">
        <f t="shared" ref="G4:J4" si="1">SUM(G5:G9)</f>
        <v>20456.533631999999</v>
      </c>
      <c r="H4" s="25">
        <f t="shared" si="1"/>
        <v>20816.867145999997</v>
      </c>
      <c r="I4" s="25">
        <f t="shared" si="1"/>
        <v>21176.867274999997</v>
      </c>
      <c r="J4" s="25">
        <f t="shared" si="1"/>
        <v>21892.733824999999</v>
      </c>
      <c r="K4" s="25">
        <f t="shared" ref="K4" si="2">SUM(K5:K9)</f>
        <v>22469.133828000002</v>
      </c>
      <c r="L4" s="26"/>
    </row>
    <row r="5" spans="1:12" x14ac:dyDescent="0.25">
      <c r="A5" s="50" t="s">
        <v>2</v>
      </c>
      <c r="B5" s="27">
        <v>6555.3334320000004</v>
      </c>
      <c r="C5" s="27">
        <v>5865.0000819999996</v>
      </c>
      <c r="D5" s="27">
        <v>5583.4667239999999</v>
      </c>
      <c r="E5" s="27">
        <v>5544.2667430000001</v>
      </c>
      <c r="F5" s="27">
        <v>4955.066726</v>
      </c>
      <c r="G5" s="27">
        <v>4898.6000199999999</v>
      </c>
      <c r="H5" s="27">
        <v>5646.6000219999996</v>
      </c>
      <c r="I5" s="27">
        <v>5425.2000770000004</v>
      </c>
      <c r="J5" s="27">
        <v>5410.933309</v>
      </c>
      <c r="K5" s="27">
        <v>5423.9999610000004</v>
      </c>
      <c r="L5" s="27"/>
    </row>
    <row r="6" spans="1:12" x14ac:dyDescent="0.25">
      <c r="A6" s="50" t="s">
        <v>3</v>
      </c>
      <c r="B6" s="27">
        <v>5106.400044</v>
      </c>
      <c r="C6" s="27">
        <v>5486.3333759999996</v>
      </c>
      <c r="D6" s="27">
        <v>4981.0000440000003</v>
      </c>
      <c r="E6" s="27">
        <v>4863.0667329999997</v>
      </c>
      <c r="F6" s="27">
        <v>4859.0000550000004</v>
      </c>
      <c r="G6" s="27">
        <v>4587.6667170000001</v>
      </c>
      <c r="H6" s="27">
        <v>4440.5334089999997</v>
      </c>
      <c r="I6" s="27">
        <v>5000.6000809999996</v>
      </c>
      <c r="J6" s="27">
        <v>5168.7334659999997</v>
      </c>
      <c r="K6" s="27">
        <v>5277.1334370000004</v>
      </c>
      <c r="L6" s="27"/>
    </row>
    <row r="7" spans="1:12" x14ac:dyDescent="0.25">
      <c r="A7" s="50" t="s">
        <v>4</v>
      </c>
      <c r="B7" s="27">
        <v>4983.7999959999997</v>
      </c>
      <c r="C7" s="27">
        <v>5683.4667239999999</v>
      </c>
      <c r="D7" s="27">
        <v>5891.7333950000002</v>
      </c>
      <c r="E7" s="27">
        <v>5428.000102</v>
      </c>
      <c r="F7" s="27">
        <v>5440.8000789999996</v>
      </c>
      <c r="G7" s="27">
        <v>5287.5334009999997</v>
      </c>
      <c r="H7" s="27">
        <v>4974.2668080000003</v>
      </c>
      <c r="I7" s="27">
        <v>5125.800166</v>
      </c>
      <c r="J7" s="27">
        <v>5613.6668049999998</v>
      </c>
      <c r="K7" s="27">
        <v>5658.4001699999999</v>
      </c>
      <c r="L7" s="27"/>
    </row>
    <row r="8" spans="1:12" x14ac:dyDescent="0.25">
      <c r="A8" s="50" t="s">
        <v>5</v>
      </c>
      <c r="B8" s="27">
        <v>5020.9334440000002</v>
      </c>
      <c r="C8" s="27">
        <v>5071.4002090000004</v>
      </c>
      <c r="D8" s="27">
        <v>5845.8001590000003</v>
      </c>
      <c r="E8" s="27">
        <v>6012.6002060000001</v>
      </c>
      <c r="F8" s="27">
        <v>5736.6001420000002</v>
      </c>
      <c r="G8" s="27">
        <v>5467.2668409999997</v>
      </c>
      <c r="H8" s="27">
        <v>5521.0002199999999</v>
      </c>
      <c r="I8" s="27">
        <v>5389.4669180000001</v>
      </c>
      <c r="J8" s="27">
        <v>5461.6002109999999</v>
      </c>
      <c r="K8" s="27">
        <v>5879.066887</v>
      </c>
      <c r="L8" s="27"/>
    </row>
    <row r="9" spans="1:12" x14ac:dyDescent="0.25">
      <c r="A9" s="51" t="s">
        <v>6</v>
      </c>
      <c r="B9" s="29">
        <v>402.46672599999999</v>
      </c>
      <c r="C9" s="29">
        <v>349.266704</v>
      </c>
      <c r="D9" s="29">
        <v>271.80001199999998</v>
      </c>
      <c r="E9" s="29">
        <v>260.26669099999998</v>
      </c>
      <c r="F9" s="29">
        <v>199.666673</v>
      </c>
      <c r="G9" s="29">
        <v>215.46665300000001</v>
      </c>
      <c r="H9" s="29">
        <v>234.46668700000001</v>
      </c>
      <c r="I9" s="29">
        <v>235.80003300000001</v>
      </c>
      <c r="J9" s="29">
        <v>237.80003400000001</v>
      </c>
      <c r="K9" s="29">
        <v>230.53337300000001</v>
      </c>
      <c r="L9" s="27"/>
    </row>
    <row r="10" spans="1:12" x14ac:dyDescent="0.25">
      <c r="A10" s="7" t="s">
        <v>7</v>
      </c>
      <c r="B10" s="28">
        <f t="shared" ref="B10:J10" si="3">+B11+B12+B16</f>
        <v>5003.2496280000005</v>
      </c>
      <c r="C10" s="28">
        <f t="shared" si="3"/>
        <v>5069.0274330000002</v>
      </c>
      <c r="D10" s="28">
        <f t="shared" si="3"/>
        <v>5146.4163609999996</v>
      </c>
      <c r="E10" s="28">
        <f t="shared" si="3"/>
        <v>5277.8330970000006</v>
      </c>
      <c r="F10" s="28">
        <f t="shared" si="3"/>
        <v>5516.8609660000002</v>
      </c>
      <c r="G10" s="28">
        <f t="shared" si="3"/>
        <v>5754.4442719999997</v>
      </c>
      <c r="H10" s="28">
        <f t="shared" si="3"/>
        <v>5683.1665549999998</v>
      </c>
      <c r="I10" s="28">
        <f t="shared" si="3"/>
        <v>5587.3332119999995</v>
      </c>
      <c r="J10" s="28">
        <f t="shared" si="3"/>
        <v>5730.5554430000002</v>
      </c>
      <c r="K10" s="28">
        <f t="shared" ref="K10" si="4">+K11+K12+K16</f>
        <v>5915.1666259999993</v>
      </c>
      <c r="L10" s="27"/>
    </row>
    <row r="11" spans="1:12" x14ac:dyDescent="0.25">
      <c r="A11" s="50" t="s">
        <v>8</v>
      </c>
      <c r="B11" s="30">
        <v>2744.3887789999999</v>
      </c>
      <c r="C11" s="30">
        <v>2825.3610050000002</v>
      </c>
      <c r="D11" s="30">
        <v>2830.4721519999998</v>
      </c>
      <c r="E11" s="30">
        <v>3041.25</v>
      </c>
      <c r="F11" s="30">
        <v>3344.6111599999999</v>
      </c>
      <c r="G11" s="30">
        <v>3462.083349</v>
      </c>
      <c r="H11" s="30">
        <v>3435.3333910000001</v>
      </c>
      <c r="I11" s="30">
        <v>3327.5000639999998</v>
      </c>
      <c r="J11" s="30">
        <v>3415.111195</v>
      </c>
      <c r="K11" s="30">
        <v>3607.1112349999999</v>
      </c>
      <c r="L11" s="27"/>
    </row>
    <row r="12" spans="1:12" x14ac:dyDescent="0.25">
      <c r="A12" s="52" t="s">
        <v>9</v>
      </c>
      <c r="B12" s="41">
        <f t="shared" ref="B12:I12" si="5">+B13+B14+B15</f>
        <v>2020.0831180000002</v>
      </c>
      <c r="C12" s="41">
        <f t="shared" si="5"/>
        <v>2008.9720400000001</v>
      </c>
      <c r="D12" s="41">
        <f t="shared" si="5"/>
        <v>2065.9442720000002</v>
      </c>
      <c r="E12" s="41">
        <f t="shared" si="5"/>
        <v>2017.138719</v>
      </c>
      <c r="F12" s="41">
        <f t="shared" si="5"/>
        <v>2023.1387310000002</v>
      </c>
      <c r="G12" s="41">
        <f t="shared" si="5"/>
        <v>2125.1387220000001</v>
      </c>
      <c r="H12" s="41">
        <f t="shared" si="5"/>
        <v>2109.3887340000001</v>
      </c>
      <c r="I12" s="41">
        <f t="shared" si="5"/>
        <v>2110.0276159999999</v>
      </c>
      <c r="J12" s="41">
        <f t="shared" ref="J12:K12" si="6">+J13+J14+J15</f>
        <v>2148.555378</v>
      </c>
      <c r="K12" s="41">
        <f t="shared" si="6"/>
        <v>2161.1665309999998</v>
      </c>
      <c r="L12" s="27"/>
    </row>
    <row r="13" spans="1:12" x14ac:dyDescent="0.25">
      <c r="A13" s="53" t="s">
        <v>37</v>
      </c>
      <c r="B13" s="42">
        <v>1516.9998000000001</v>
      </c>
      <c r="C13" s="42">
        <v>1499.5553890000001</v>
      </c>
      <c r="D13" s="42">
        <v>1529.7776260000001</v>
      </c>
      <c r="E13" s="42">
        <v>1489.5553950000001</v>
      </c>
      <c r="F13" s="42">
        <v>1463.666518</v>
      </c>
      <c r="G13" s="42">
        <v>1522.6665</v>
      </c>
      <c r="H13" s="42">
        <v>1489.9998419999999</v>
      </c>
      <c r="I13" s="42">
        <v>1482.5554090000001</v>
      </c>
      <c r="J13" s="42">
        <v>1519.2220620000001</v>
      </c>
      <c r="K13" s="42">
        <v>1525.8887520000001</v>
      </c>
      <c r="L13" s="27"/>
    </row>
    <row r="14" spans="1:12" x14ac:dyDescent="0.25">
      <c r="A14" s="53" t="s">
        <v>27</v>
      </c>
      <c r="B14" s="42">
        <v>428.22221999999999</v>
      </c>
      <c r="C14" s="42">
        <v>429.88888800000001</v>
      </c>
      <c r="D14" s="42">
        <v>460.55554699999999</v>
      </c>
      <c r="E14" s="42">
        <v>455.33333699999997</v>
      </c>
      <c r="F14" s="42">
        <v>465.55555700000002</v>
      </c>
      <c r="G14" s="42">
        <v>497.11111899999997</v>
      </c>
      <c r="H14" s="42">
        <v>507.00000899999998</v>
      </c>
      <c r="I14" s="42">
        <v>513.22222199999999</v>
      </c>
      <c r="J14" s="42">
        <v>527.77777700000001</v>
      </c>
      <c r="K14" s="42">
        <v>531.00000799999998</v>
      </c>
      <c r="L14" s="27"/>
    </row>
    <row r="15" spans="1:12" x14ac:dyDescent="0.25">
      <c r="A15" s="54" t="s">
        <v>10</v>
      </c>
      <c r="B15" s="43">
        <v>74.861097999999998</v>
      </c>
      <c r="C15" s="43">
        <v>79.527762999999993</v>
      </c>
      <c r="D15" s="43">
        <v>75.611098999999996</v>
      </c>
      <c r="E15" s="43">
        <v>72.249987000000004</v>
      </c>
      <c r="F15" s="43">
        <v>93.916656000000003</v>
      </c>
      <c r="G15" s="43">
        <v>105.361103</v>
      </c>
      <c r="H15" s="43">
        <v>112.38888300000001</v>
      </c>
      <c r="I15" s="43">
        <v>114.249985</v>
      </c>
      <c r="J15" s="43">
        <v>101.555539</v>
      </c>
      <c r="K15" s="43">
        <v>104.277771</v>
      </c>
      <c r="L15" s="27"/>
    </row>
    <row r="16" spans="1:12" x14ac:dyDescent="0.25">
      <c r="A16" s="51" t="s">
        <v>10</v>
      </c>
      <c r="B16" s="29">
        <v>238.77773099999999</v>
      </c>
      <c r="C16" s="29">
        <v>234.694388</v>
      </c>
      <c r="D16" s="29">
        <v>249.99993699999999</v>
      </c>
      <c r="E16" s="29">
        <v>219.444378</v>
      </c>
      <c r="F16" s="29">
        <v>149.111075</v>
      </c>
      <c r="G16" s="29">
        <v>167.22220100000001</v>
      </c>
      <c r="H16" s="29">
        <v>138.44443000000001</v>
      </c>
      <c r="I16" s="29">
        <v>149.805532</v>
      </c>
      <c r="J16" s="29">
        <v>166.88887</v>
      </c>
      <c r="K16" s="29">
        <v>146.88885999999999</v>
      </c>
      <c r="L16" s="27"/>
    </row>
    <row r="17" spans="1:12" x14ac:dyDescent="0.25">
      <c r="A17" s="7" t="s">
        <v>11</v>
      </c>
      <c r="B17" s="28">
        <f t="shared" ref="B17:F17" si="7">SUM(B18:B21)</f>
        <v>1794.4166720000001</v>
      </c>
      <c r="C17" s="28">
        <f t="shared" si="7"/>
        <v>1801.1666719999998</v>
      </c>
      <c r="D17" s="28">
        <f t="shared" si="7"/>
        <v>1790.9999979999998</v>
      </c>
      <c r="E17" s="28">
        <f t="shared" si="7"/>
        <v>1813.3333399999999</v>
      </c>
      <c r="F17" s="28">
        <f t="shared" si="7"/>
        <v>1839.5000030000001</v>
      </c>
      <c r="G17" s="28">
        <f t="shared" ref="G17:J17" si="8">SUM(G18:G21)</f>
        <v>1845.916671</v>
      </c>
      <c r="H17" s="28">
        <f t="shared" si="8"/>
        <v>1844.333333</v>
      </c>
      <c r="I17" s="28">
        <f t="shared" si="8"/>
        <v>1796.25</v>
      </c>
      <c r="J17" s="28">
        <f t="shared" si="8"/>
        <v>1840.416669</v>
      </c>
      <c r="K17" s="28">
        <f t="shared" ref="K17" si="9">SUM(K18:K21)</f>
        <v>1852.250002</v>
      </c>
      <c r="L17" s="27"/>
    </row>
    <row r="18" spans="1:12" x14ac:dyDescent="0.25">
      <c r="A18" s="50" t="s">
        <v>12</v>
      </c>
      <c r="B18" s="27">
        <v>321.33333399999998</v>
      </c>
      <c r="C18" s="27">
        <v>324.83333299999998</v>
      </c>
      <c r="D18" s="27">
        <v>330.08333299999998</v>
      </c>
      <c r="E18" s="27">
        <v>333.58333399999998</v>
      </c>
      <c r="F18" s="27">
        <v>325.500001</v>
      </c>
      <c r="G18" s="27">
        <v>329.499999</v>
      </c>
      <c r="H18" s="27">
        <v>332.25</v>
      </c>
      <c r="I18" s="27">
        <v>324.91666700000002</v>
      </c>
      <c r="J18" s="27">
        <v>333</v>
      </c>
      <c r="K18" s="27">
        <v>326.33333399999998</v>
      </c>
      <c r="L18" s="27"/>
    </row>
    <row r="19" spans="1:12" x14ac:dyDescent="0.25">
      <c r="A19" s="50" t="s">
        <v>13</v>
      </c>
      <c r="B19" s="27">
        <v>421.50000499999999</v>
      </c>
      <c r="C19" s="27">
        <v>414.41667200000001</v>
      </c>
      <c r="D19" s="27">
        <v>415.249999</v>
      </c>
      <c r="E19" s="27">
        <v>425.83333900000002</v>
      </c>
      <c r="F19" s="27">
        <v>470.66666900000001</v>
      </c>
      <c r="G19" s="27">
        <v>497.66667000000001</v>
      </c>
      <c r="H19" s="27">
        <v>496.58333599999997</v>
      </c>
      <c r="I19" s="27">
        <v>488.91666800000002</v>
      </c>
      <c r="J19" s="27">
        <v>496.00000199999999</v>
      </c>
      <c r="K19" s="27">
        <v>498.000001</v>
      </c>
      <c r="L19" s="27"/>
    </row>
    <row r="20" spans="1:12" x14ac:dyDescent="0.25">
      <c r="A20" s="50" t="s">
        <v>14</v>
      </c>
      <c r="B20" s="27">
        <v>623.58333300000004</v>
      </c>
      <c r="C20" s="27">
        <v>630.91666699999996</v>
      </c>
      <c r="D20" s="27">
        <v>620.999999</v>
      </c>
      <c r="E20" s="27">
        <v>627.91666699999996</v>
      </c>
      <c r="F20" s="27">
        <v>628.33333300000004</v>
      </c>
      <c r="G20" s="27">
        <v>635.000001</v>
      </c>
      <c r="H20" s="27">
        <v>627.58333000000005</v>
      </c>
      <c r="I20" s="27">
        <v>624.41666499999997</v>
      </c>
      <c r="J20" s="27">
        <v>642.25</v>
      </c>
      <c r="K20" s="27">
        <v>627.91666699999996</v>
      </c>
      <c r="L20" s="27"/>
    </row>
    <row r="21" spans="1:12" x14ac:dyDescent="0.25">
      <c r="A21" s="51" t="s">
        <v>15</v>
      </c>
      <c r="B21" s="29">
        <v>428</v>
      </c>
      <c r="C21" s="29">
        <v>431</v>
      </c>
      <c r="D21" s="29">
        <v>424.66666700000002</v>
      </c>
      <c r="E21" s="29">
        <v>426</v>
      </c>
      <c r="F21" s="29">
        <v>415</v>
      </c>
      <c r="G21" s="29">
        <v>383.750001</v>
      </c>
      <c r="H21" s="29">
        <v>387.91666700000002</v>
      </c>
      <c r="I21" s="29">
        <v>358</v>
      </c>
      <c r="J21" s="29">
        <v>369.16666700000002</v>
      </c>
      <c r="K21" s="29">
        <v>400</v>
      </c>
      <c r="L21" s="27"/>
    </row>
    <row r="22" spans="1:12" x14ac:dyDescent="0.25">
      <c r="A22" s="39" t="s">
        <v>36</v>
      </c>
      <c r="B22" s="40">
        <f t="shared" ref="B22:I22" si="10">+B4+B10+B17</f>
        <v>28866.599942000004</v>
      </c>
      <c r="C22" s="40">
        <f t="shared" si="10"/>
        <v>29325.661199999999</v>
      </c>
      <c r="D22" s="40">
        <f t="shared" si="10"/>
        <v>29511.216692999998</v>
      </c>
      <c r="E22" s="40">
        <f t="shared" si="10"/>
        <v>29199.366912000001</v>
      </c>
      <c r="F22" s="40">
        <f t="shared" si="10"/>
        <v>28547.494644000002</v>
      </c>
      <c r="G22" s="40">
        <f t="shared" si="10"/>
        <v>28056.894574999998</v>
      </c>
      <c r="H22" s="40">
        <f t="shared" si="10"/>
        <v>28344.367033999995</v>
      </c>
      <c r="I22" s="40">
        <f t="shared" si="10"/>
        <v>28560.450486999995</v>
      </c>
      <c r="J22" s="40">
        <f t="shared" ref="J22:K22" si="11">+J4+J10+J17</f>
        <v>29463.705936999999</v>
      </c>
      <c r="K22" s="40">
        <f t="shared" si="11"/>
        <v>30236.550456000001</v>
      </c>
      <c r="L22" s="27"/>
    </row>
    <row r="23" spans="1:12" x14ac:dyDescent="0.25">
      <c r="A23" s="7" t="s">
        <v>16</v>
      </c>
      <c r="B23" s="28">
        <f t="shared" ref="B23:F23" si="12">SUM(B24:B26)</f>
        <v>1323</v>
      </c>
      <c r="C23" s="28">
        <f t="shared" si="12"/>
        <v>1398</v>
      </c>
      <c r="D23" s="28">
        <f t="shared" si="12"/>
        <v>1292</v>
      </c>
      <c r="E23" s="28">
        <f t="shared" si="12"/>
        <v>1295</v>
      </c>
      <c r="F23" s="28">
        <f t="shared" si="12"/>
        <v>1282</v>
      </c>
      <c r="G23" s="28">
        <f t="shared" ref="G23:J23" si="13">SUM(G24:G26)</f>
        <v>1297</v>
      </c>
      <c r="H23" s="28">
        <f t="shared" si="13"/>
        <v>1302</v>
      </c>
      <c r="I23" s="28">
        <f t="shared" si="13"/>
        <v>1410</v>
      </c>
      <c r="J23" s="28">
        <f t="shared" si="13"/>
        <v>1420</v>
      </c>
      <c r="K23" s="28">
        <f t="shared" ref="K23" si="14">SUM(K24:K26)</f>
        <v>1335</v>
      </c>
      <c r="L23" s="27"/>
    </row>
    <row r="24" spans="1:12" x14ac:dyDescent="0.25">
      <c r="A24" s="50" t="s">
        <v>17</v>
      </c>
      <c r="B24" s="30">
        <v>822</v>
      </c>
      <c r="C24" s="30">
        <v>906</v>
      </c>
      <c r="D24" s="30">
        <v>806</v>
      </c>
      <c r="E24" s="30">
        <v>823</v>
      </c>
      <c r="F24" s="30">
        <v>789</v>
      </c>
      <c r="G24" s="30">
        <v>813</v>
      </c>
      <c r="H24" s="30">
        <v>824</v>
      </c>
      <c r="I24" s="30">
        <v>884</v>
      </c>
      <c r="J24" s="30">
        <v>875</v>
      </c>
      <c r="K24" s="30">
        <v>789</v>
      </c>
      <c r="L24" s="27"/>
    </row>
    <row r="25" spans="1:12" x14ac:dyDescent="0.25">
      <c r="A25" s="50" t="s">
        <v>18</v>
      </c>
      <c r="B25" s="30">
        <v>185</v>
      </c>
      <c r="C25" s="30">
        <v>195</v>
      </c>
      <c r="D25" s="30">
        <v>195</v>
      </c>
      <c r="E25" s="30">
        <v>191</v>
      </c>
      <c r="F25" s="30">
        <v>200</v>
      </c>
      <c r="G25" s="30">
        <v>206</v>
      </c>
      <c r="H25" s="30">
        <v>209</v>
      </c>
      <c r="I25" s="30">
        <v>221</v>
      </c>
      <c r="J25" s="30">
        <v>219</v>
      </c>
      <c r="K25" s="30">
        <v>233</v>
      </c>
      <c r="L25" s="27"/>
    </row>
    <row r="26" spans="1:12" x14ac:dyDescent="0.25">
      <c r="A26" s="50" t="s">
        <v>19</v>
      </c>
      <c r="B26" s="30">
        <v>316</v>
      </c>
      <c r="C26" s="30">
        <v>297</v>
      </c>
      <c r="D26" s="30">
        <v>291</v>
      </c>
      <c r="E26" s="30">
        <v>281</v>
      </c>
      <c r="F26" s="30">
        <v>293</v>
      </c>
      <c r="G26" s="30">
        <v>278</v>
      </c>
      <c r="H26" s="30">
        <v>269</v>
      </c>
      <c r="I26" s="30">
        <v>305</v>
      </c>
      <c r="J26" s="30">
        <v>326</v>
      </c>
      <c r="K26" s="30">
        <v>313</v>
      </c>
      <c r="L26" s="27"/>
    </row>
    <row r="27" spans="1:12" x14ac:dyDescent="0.25">
      <c r="A27" s="39" t="s">
        <v>20</v>
      </c>
      <c r="B27" s="40">
        <f t="shared" ref="B27:I27" si="15">SUM(B23,B17,B10,B4)</f>
        <v>30189.599942000004</v>
      </c>
      <c r="C27" s="40">
        <f t="shared" si="15"/>
        <v>30723.661200000002</v>
      </c>
      <c r="D27" s="40">
        <f t="shared" si="15"/>
        <v>30803.216692999998</v>
      </c>
      <c r="E27" s="40">
        <f t="shared" si="15"/>
        <v>30494.366912000001</v>
      </c>
      <c r="F27" s="40">
        <f t="shared" si="15"/>
        <v>29829.494644000002</v>
      </c>
      <c r="G27" s="40">
        <f t="shared" si="15"/>
        <v>29353.894574999998</v>
      </c>
      <c r="H27" s="40">
        <f t="shared" si="15"/>
        <v>29646.367033999995</v>
      </c>
      <c r="I27" s="40">
        <f t="shared" si="15"/>
        <v>29970.450486999995</v>
      </c>
      <c r="J27" s="40">
        <f t="shared" ref="J27:K27" si="16">SUM(J23,J17,J10,J4)</f>
        <v>30883.705936999999</v>
      </c>
      <c r="K27" s="40">
        <f t="shared" si="16"/>
        <v>31571.550456000001</v>
      </c>
      <c r="L27" s="27"/>
    </row>
    <row r="28" spans="1:12" x14ac:dyDescent="0.25">
      <c r="A28" s="11" t="s">
        <v>21</v>
      </c>
      <c r="B28" s="12">
        <f t="shared" ref="B28:I28" si="17">(B4/B$27)</f>
        <v>0.73101113245616522</v>
      </c>
      <c r="C28" s="12">
        <f t="shared" si="17"/>
        <v>0.73088512950403184</v>
      </c>
      <c r="D28" s="12">
        <f t="shared" si="17"/>
        <v>0.73283905895223844</v>
      </c>
      <c r="E28" s="12">
        <f t="shared" si="17"/>
        <v>0.72499293193393322</v>
      </c>
      <c r="F28" s="12">
        <f t="shared" si="17"/>
        <v>0.71040873899828039</v>
      </c>
      <c r="G28" s="12">
        <f t="shared" si="17"/>
        <v>0.69689333998706715</v>
      </c>
      <c r="H28" s="12">
        <f t="shared" si="17"/>
        <v>0.70217261771488326</v>
      </c>
      <c r="I28" s="12">
        <f t="shared" si="17"/>
        <v>0.70659155704668808</v>
      </c>
      <c r="J28" s="12">
        <f t="shared" ref="J28:K28" si="18">(J4/J$27)</f>
        <v>0.70887651467926871</v>
      </c>
      <c r="K28" s="12">
        <f t="shared" si="18"/>
        <v>0.71168927415567784</v>
      </c>
      <c r="L28" s="27"/>
    </row>
    <row r="29" spans="1:12" x14ac:dyDescent="0.25">
      <c r="A29" s="11" t="s">
        <v>22</v>
      </c>
      <c r="B29" s="12">
        <f t="shared" ref="B29:I29" si="19">(B10/B$27)</f>
        <v>0.16572758955442271</v>
      </c>
      <c r="C29" s="12">
        <f t="shared" si="19"/>
        <v>0.16498774023064672</v>
      </c>
      <c r="D29" s="12">
        <f t="shared" si="19"/>
        <v>0.16707399140458984</v>
      </c>
      <c r="E29" s="12">
        <f t="shared" si="19"/>
        <v>0.17307567368854254</v>
      </c>
      <c r="F29" s="12">
        <f t="shared" si="19"/>
        <v>0.18494651122457681</v>
      </c>
      <c r="G29" s="12">
        <f t="shared" si="19"/>
        <v>0.19603682425503158</v>
      </c>
      <c r="H29" s="12">
        <f t="shared" si="19"/>
        <v>0.19169858311752833</v>
      </c>
      <c r="I29" s="12">
        <f t="shared" si="19"/>
        <v>0.18642806902163733</v>
      </c>
      <c r="J29" s="12">
        <f t="shared" ref="J29:K29" si="20">(J10/J$27)</f>
        <v>0.18555271361182565</v>
      </c>
      <c r="K29" s="12">
        <f t="shared" si="20"/>
        <v>0.18735749561123799</v>
      </c>
      <c r="L29" s="27"/>
    </row>
    <row r="30" spans="1:12" x14ac:dyDescent="0.25">
      <c r="A30" s="11" t="s">
        <v>23</v>
      </c>
      <c r="B30" s="12">
        <f t="shared" ref="B30:I30" si="21">(B17/B$27)</f>
        <v>5.9438239507890719E-2</v>
      </c>
      <c r="C30" s="12">
        <f t="shared" si="21"/>
        <v>5.8624740725887178E-2</v>
      </c>
      <c r="D30" s="12">
        <f t="shared" si="21"/>
        <v>5.8143278211817494E-2</v>
      </c>
      <c r="E30" s="12">
        <f t="shared" si="21"/>
        <v>5.9464534719900201E-2</v>
      </c>
      <c r="F30" s="12">
        <f t="shared" si="21"/>
        <v>6.1667152761168312E-2</v>
      </c>
      <c r="G30" s="12">
        <f t="shared" si="21"/>
        <v>6.2884898161762917E-2</v>
      </c>
      <c r="H30" s="12">
        <f t="shared" si="21"/>
        <v>6.2211107718015586E-2</v>
      </c>
      <c r="I30" s="12">
        <f t="shared" si="21"/>
        <v>5.9934034050610707E-2</v>
      </c>
      <c r="J30" s="12">
        <f t="shared" ref="J30:K30" si="22">(J17/J$27)</f>
        <v>5.9591833724692414E-2</v>
      </c>
      <c r="K30" s="12">
        <f t="shared" si="22"/>
        <v>5.8668325604768957E-2</v>
      </c>
      <c r="L30" s="27"/>
    </row>
    <row r="31" spans="1:12" x14ac:dyDescent="0.25">
      <c r="A31" s="13" t="s">
        <v>24</v>
      </c>
      <c r="B31" s="14">
        <f t="shared" ref="B31:F31" si="23">(B23/B$27)</f>
        <v>4.3823038481521318E-2</v>
      </c>
      <c r="C31" s="14">
        <f t="shared" si="23"/>
        <v>4.5502389539434182E-2</v>
      </c>
      <c r="D31" s="14">
        <f t="shared" si="23"/>
        <v>4.1943671431354301E-2</v>
      </c>
      <c r="E31" s="14">
        <f t="shared" si="23"/>
        <v>4.2466859657624097E-2</v>
      </c>
      <c r="F31" s="14">
        <f t="shared" si="23"/>
        <v>4.2977597015974436E-2</v>
      </c>
      <c r="G31" s="14">
        <f>(G23/G$27)</f>
        <v>4.4184937596138382E-2</v>
      </c>
      <c r="H31" s="14">
        <f>(H23/H$27)</f>
        <v>4.3917691449572853E-2</v>
      </c>
      <c r="I31" s="14">
        <f>(I23/I$27)</f>
        <v>4.7046339881063937E-2</v>
      </c>
      <c r="J31" s="14">
        <f>(J23/J$27)</f>
        <v>4.5978937984213201E-2</v>
      </c>
      <c r="K31" s="14">
        <f>(K23/K$27)</f>
        <v>4.2284904628315162E-2</v>
      </c>
      <c r="L31" s="27"/>
    </row>
    <row r="32" spans="1:12" ht="12.75" customHeight="1" x14ac:dyDescent="0.25">
      <c r="A32" s="55" t="s">
        <v>38</v>
      </c>
      <c r="B32" s="31"/>
      <c r="C32" s="31"/>
      <c r="D32" s="31"/>
      <c r="E32" s="31"/>
      <c r="F32" s="31"/>
      <c r="G32" s="31"/>
      <c r="H32" s="31"/>
      <c r="I32" s="31"/>
      <c r="J32" s="31"/>
      <c r="K32" s="46" t="s">
        <v>40</v>
      </c>
      <c r="L32" s="27"/>
    </row>
    <row r="33" spans="1:12" x14ac:dyDescent="0.25">
      <c r="A33" s="7" t="s">
        <v>39</v>
      </c>
      <c r="B33" s="15"/>
      <c r="C33" s="15"/>
      <c r="D33" s="15"/>
      <c r="E33" s="15"/>
      <c r="F33" s="15"/>
      <c r="G33" s="15"/>
      <c r="H33" s="4"/>
      <c r="I33" s="4"/>
      <c r="J33" s="4"/>
      <c r="K33" s="4"/>
      <c r="L33" s="27"/>
    </row>
    <row r="34" spans="1:12" x14ac:dyDescent="0.25">
      <c r="A34" s="4"/>
      <c r="B34" s="4"/>
      <c r="C34" s="4"/>
      <c r="D34" s="4"/>
      <c r="E34" s="4"/>
      <c r="F34" s="4"/>
      <c r="G34" s="4"/>
      <c r="H34" s="4"/>
      <c r="I34" s="4"/>
      <c r="J34" s="4"/>
      <c r="K34" s="4"/>
      <c r="L34" s="27"/>
    </row>
    <row r="35" spans="1:12" x14ac:dyDescent="0.25">
      <c r="A35" s="4"/>
      <c r="B35" s="4"/>
      <c r="C35" s="4"/>
      <c r="D35" s="4"/>
      <c r="E35" s="4"/>
      <c r="F35" s="4"/>
      <c r="G35" s="4"/>
      <c r="H35" s="4"/>
      <c r="I35" s="4"/>
      <c r="J35" s="4"/>
      <c r="K35" s="4"/>
      <c r="L35" s="27"/>
    </row>
    <row r="36" spans="1:12" x14ac:dyDescent="0.25">
      <c r="A36" s="4"/>
      <c r="B36" s="4"/>
      <c r="C36" s="4"/>
      <c r="D36" s="4"/>
      <c r="E36" s="4"/>
      <c r="F36" s="4"/>
      <c r="G36" s="4"/>
      <c r="H36" s="4"/>
      <c r="I36" s="4"/>
      <c r="J36" s="4"/>
      <c r="K36" s="4"/>
      <c r="L36" s="27"/>
    </row>
    <row r="37" spans="1:12" x14ac:dyDescent="0.25">
      <c r="A37" s="4"/>
      <c r="B37" s="4"/>
      <c r="C37" s="4"/>
      <c r="D37" s="4"/>
      <c r="E37" s="4"/>
      <c r="F37" s="4"/>
      <c r="G37" s="4"/>
      <c r="H37" s="4"/>
      <c r="I37" s="4"/>
      <c r="J37" s="4"/>
      <c r="K37" s="4"/>
      <c r="L37" s="4"/>
    </row>
    <row r="38" spans="1:12" x14ac:dyDescent="0.25">
      <c r="A38" s="4"/>
      <c r="B38" s="4"/>
      <c r="C38" s="4"/>
      <c r="D38" s="4"/>
      <c r="E38" s="4"/>
      <c r="F38" s="4"/>
      <c r="G38" s="4"/>
      <c r="H38" s="4"/>
      <c r="I38" s="4"/>
      <c r="J38" s="4"/>
      <c r="K38" s="4"/>
      <c r="L38" s="4"/>
    </row>
    <row r="39" spans="1:12" x14ac:dyDescent="0.25">
      <c r="A39" s="4"/>
      <c r="B39" s="4"/>
      <c r="C39" s="4"/>
      <c r="D39" s="4"/>
      <c r="E39" s="4"/>
      <c r="F39" s="4"/>
      <c r="G39" s="4"/>
      <c r="H39" s="4"/>
      <c r="I39" s="4"/>
      <c r="J39" s="4"/>
      <c r="K39" s="4"/>
      <c r="L39" s="4"/>
    </row>
    <row r="40" spans="1:12" x14ac:dyDescent="0.25">
      <c r="A40" s="4"/>
      <c r="B40" s="4"/>
      <c r="C40" s="4"/>
      <c r="D40" s="4"/>
      <c r="E40" s="4"/>
      <c r="F40" s="4"/>
      <c r="G40" s="4"/>
      <c r="H40" s="4"/>
      <c r="I40" s="4"/>
      <c r="J40" s="4"/>
      <c r="K40" s="4"/>
      <c r="L40" s="4"/>
    </row>
    <row r="41" spans="1:12" x14ac:dyDescent="0.25">
      <c r="A41" s="4"/>
      <c r="B41" s="4"/>
      <c r="C41" s="4"/>
      <c r="D41" s="4"/>
      <c r="E41" s="4"/>
      <c r="F41" s="4"/>
      <c r="G41" s="4"/>
      <c r="H41" s="4"/>
      <c r="I41" s="4"/>
      <c r="J41" s="4"/>
      <c r="K41" s="4"/>
      <c r="L41" s="4"/>
    </row>
    <row r="42" spans="1:12" x14ac:dyDescent="0.25">
      <c r="A42" s="4"/>
      <c r="B42" s="4"/>
      <c r="C42" s="4"/>
      <c r="D42" s="4"/>
      <c r="E42" s="4"/>
      <c r="F42" s="4"/>
      <c r="G42" s="4"/>
      <c r="H42" s="4"/>
      <c r="I42" s="4"/>
      <c r="J42" s="4"/>
      <c r="K42" s="4"/>
      <c r="L42" s="4"/>
    </row>
    <row r="43" spans="1:12" x14ac:dyDescent="0.25">
      <c r="A43" s="4"/>
      <c r="B43" s="4"/>
      <c r="C43" s="4"/>
      <c r="D43" s="4"/>
      <c r="E43" s="4"/>
      <c r="F43" s="4"/>
      <c r="G43" s="4"/>
      <c r="H43" s="4"/>
      <c r="I43" s="4"/>
      <c r="J43" s="4"/>
      <c r="K43" s="4"/>
      <c r="L43" s="4"/>
    </row>
    <row r="44" spans="1:12" x14ac:dyDescent="0.25">
      <c r="A44" s="4"/>
      <c r="B44" s="4"/>
      <c r="C44" s="4"/>
      <c r="D44" s="4"/>
      <c r="E44" s="4"/>
      <c r="F44" s="4"/>
      <c r="G44" s="4"/>
      <c r="H44" s="4"/>
      <c r="I44" s="4"/>
      <c r="J44" s="4"/>
      <c r="K44" s="4"/>
      <c r="L44" s="4"/>
    </row>
    <row r="45" spans="1:12" ht="13.5" customHeight="1" x14ac:dyDescent="0.25">
      <c r="A45" s="24"/>
      <c r="B45" s="24"/>
      <c r="C45" s="24"/>
      <c r="D45" s="24"/>
      <c r="E45" s="24"/>
      <c r="F45" s="24"/>
      <c r="G45" s="24"/>
      <c r="H45" s="24"/>
      <c r="I45" s="24"/>
      <c r="J45" s="24"/>
      <c r="K45" s="24"/>
      <c r="L45" s="4"/>
    </row>
    <row r="46" spans="1:12" ht="13.5" customHeight="1" x14ac:dyDescent="0.25">
      <c r="A46" s="24"/>
      <c r="B46" s="32"/>
      <c r="C46" s="32"/>
      <c r="D46" s="32"/>
      <c r="E46" s="32"/>
      <c r="F46" s="32"/>
      <c r="G46" s="32"/>
      <c r="H46" s="32"/>
      <c r="I46" s="32"/>
      <c r="J46" s="32"/>
      <c r="K46" s="32"/>
      <c r="L46" s="4"/>
    </row>
    <row r="47" spans="1:12" ht="13.5" customHeight="1" x14ac:dyDescent="0.25">
      <c r="A47" s="24"/>
      <c r="B47" s="32"/>
      <c r="C47" s="32"/>
      <c r="D47" s="32"/>
      <c r="E47" s="32"/>
      <c r="F47" s="32"/>
      <c r="G47" s="32"/>
      <c r="H47" s="32"/>
      <c r="I47" s="32"/>
      <c r="J47" s="32"/>
      <c r="K47" s="32"/>
      <c r="L47" s="4"/>
    </row>
    <row r="48" spans="1:12" ht="13.5" customHeight="1" x14ac:dyDescent="0.25">
      <c r="A48" s="24"/>
      <c r="B48" s="32"/>
      <c r="C48" s="32"/>
      <c r="D48" s="32"/>
      <c r="E48" s="32"/>
      <c r="F48" s="32"/>
      <c r="G48" s="32"/>
      <c r="H48" s="32"/>
      <c r="I48" s="32"/>
      <c r="J48" s="32"/>
      <c r="K48" s="32"/>
      <c r="L48" s="4"/>
    </row>
    <row r="49" spans="1:12" ht="13.5" customHeight="1" x14ac:dyDescent="0.25">
      <c r="A49" s="24"/>
      <c r="B49" s="32"/>
      <c r="C49" s="32"/>
      <c r="D49" s="32"/>
      <c r="E49" s="32"/>
      <c r="F49" s="32"/>
      <c r="G49" s="32"/>
      <c r="H49" s="32"/>
      <c r="I49" s="32"/>
      <c r="J49" s="32"/>
      <c r="K49" s="32"/>
      <c r="L49" s="4"/>
    </row>
    <row r="50" spans="1:12" ht="13.5" customHeight="1" x14ac:dyDescent="0.25">
      <c r="A50" s="24"/>
      <c r="B50" s="32"/>
      <c r="C50" s="32"/>
      <c r="D50" s="32"/>
      <c r="E50" s="32"/>
      <c r="F50" s="32"/>
      <c r="G50" s="32"/>
      <c r="H50" s="32"/>
      <c r="I50" s="32"/>
      <c r="J50" s="32"/>
      <c r="K50" s="32"/>
      <c r="L50" s="4"/>
    </row>
    <row r="51" spans="1:12" ht="13.5" customHeight="1" x14ac:dyDescent="0.25">
      <c r="A51" s="24"/>
      <c r="B51" s="32"/>
      <c r="C51" s="32"/>
      <c r="D51" s="32"/>
      <c r="E51" s="32"/>
      <c r="F51" s="32"/>
      <c r="G51" s="32"/>
      <c r="H51" s="32"/>
      <c r="I51" s="32"/>
      <c r="J51" s="32"/>
      <c r="K51" s="32"/>
      <c r="L51" s="4"/>
    </row>
    <row r="52" spans="1:12" ht="13.5" customHeight="1" x14ac:dyDescent="0.25">
      <c r="A52" s="24"/>
      <c r="B52" s="32"/>
      <c r="C52" s="32"/>
      <c r="D52" s="32"/>
      <c r="E52" s="32"/>
      <c r="F52" s="32"/>
      <c r="G52" s="32"/>
      <c r="H52" s="32"/>
      <c r="I52" s="32"/>
      <c r="J52" s="32"/>
      <c r="K52" s="32"/>
      <c r="L52" s="4"/>
    </row>
    <row r="53" spans="1:12" ht="13.5" customHeight="1" x14ac:dyDescent="0.25">
      <c r="A53" s="24"/>
      <c r="B53" s="32"/>
      <c r="C53" s="32"/>
      <c r="D53" s="32"/>
      <c r="E53" s="32"/>
      <c r="F53" s="32"/>
      <c r="G53" s="32"/>
      <c r="H53" s="32"/>
      <c r="I53" s="32"/>
      <c r="J53" s="32"/>
      <c r="K53" s="32"/>
      <c r="L53" s="4"/>
    </row>
    <row r="54" spans="1:12" ht="13.5" customHeight="1" x14ac:dyDescent="0.25">
      <c r="A54" s="24"/>
      <c r="B54" s="32"/>
      <c r="C54" s="32"/>
      <c r="D54" s="32"/>
      <c r="E54" s="32"/>
      <c r="F54" s="32"/>
      <c r="G54" s="32"/>
      <c r="H54" s="32"/>
      <c r="I54" s="32"/>
      <c r="J54" s="32"/>
      <c r="K54" s="32"/>
      <c r="L54" s="4"/>
    </row>
    <row r="55" spans="1:12" ht="13.5" customHeight="1" x14ac:dyDescent="0.25">
      <c r="A55" s="24"/>
      <c r="B55" s="32"/>
      <c r="C55" s="32"/>
      <c r="D55" s="32"/>
      <c r="E55" s="32"/>
      <c r="F55" s="32"/>
      <c r="G55" s="32"/>
      <c r="H55" s="32"/>
      <c r="I55" s="32"/>
      <c r="J55" s="32"/>
      <c r="K55" s="32"/>
      <c r="L55" s="4"/>
    </row>
    <row r="56" spans="1:12" x14ac:dyDescent="0.25">
      <c r="A56" s="4"/>
      <c r="B56" s="32"/>
      <c r="C56" s="32"/>
      <c r="D56" s="32"/>
      <c r="E56" s="32"/>
      <c r="F56" s="32"/>
      <c r="G56" s="32"/>
      <c r="H56" s="32"/>
      <c r="I56" s="32"/>
      <c r="J56" s="32"/>
      <c r="K56" s="32"/>
      <c r="L56" s="32"/>
    </row>
    <row r="57" spans="1:12" x14ac:dyDescent="0.25">
      <c r="A57" s="4"/>
      <c r="L57" s="4"/>
    </row>
    <row r="58" spans="1:12" x14ac:dyDescent="0.25">
      <c r="A58" s="16"/>
      <c r="B58" s="17">
        <f t="shared" ref="B58:K58" si="24">B3</f>
        <v>2016</v>
      </c>
      <c r="C58" s="17">
        <f t="shared" si="24"/>
        <v>2017</v>
      </c>
      <c r="D58" s="17">
        <f t="shared" si="24"/>
        <v>2018</v>
      </c>
      <c r="E58" s="17">
        <f t="shared" si="24"/>
        <v>2019</v>
      </c>
      <c r="F58" s="17">
        <f t="shared" si="24"/>
        <v>2020</v>
      </c>
      <c r="G58" s="17">
        <f t="shared" si="24"/>
        <v>2021</v>
      </c>
      <c r="H58" s="17">
        <f t="shared" si="24"/>
        <v>2022</v>
      </c>
      <c r="I58" s="17">
        <f t="shared" si="24"/>
        <v>2023</v>
      </c>
      <c r="J58" s="17">
        <f t="shared" si="24"/>
        <v>2024</v>
      </c>
      <c r="K58" s="17">
        <f t="shared" si="24"/>
        <v>2025</v>
      </c>
      <c r="L58" s="4"/>
    </row>
    <row r="59" spans="1:12" x14ac:dyDescent="0.25">
      <c r="A59" s="16" t="s">
        <v>25</v>
      </c>
      <c r="B59" s="18">
        <v>4.4844804391411419E-2</v>
      </c>
      <c r="C59" s="18">
        <f t="shared" ref="C59:K59" si="25">IFERROR(((C4-B4)/B4),0)</f>
        <v>1.7514822386541312E-2</v>
      </c>
      <c r="D59" s="18">
        <f t="shared" si="25"/>
        <v>5.269685039254784E-3</v>
      </c>
      <c r="E59" s="18">
        <f t="shared" si="25"/>
        <v>-2.0625674547972553E-2</v>
      </c>
      <c r="F59" s="18">
        <f t="shared" si="25"/>
        <v>-4.1480843320424093E-2</v>
      </c>
      <c r="G59" s="18">
        <f t="shared" si="25"/>
        <v>-3.4665443305972737E-2</v>
      </c>
      <c r="H59" s="18">
        <f t="shared" si="25"/>
        <v>1.7614592994207541E-2</v>
      </c>
      <c r="I59" s="18">
        <f t="shared" si="25"/>
        <v>1.7293674714601557E-2</v>
      </c>
      <c r="J59" s="18">
        <f t="shared" si="25"/>
        <v>3.3804176071174932E-2</v>
      </c>
      <c r="K59" s="18">
        <f t="shared" si="25"/>
        <v>2.6328370298906809E-2</v>
      </c>
      <c r="L59" s="4"/>
    </row>
    <row r="60" spans="1:12" x14ac:dyDescent="0.25">
      <c r="A60" s="16" t="s">
        <v>26</v>
      </c>
      <c r="B60" s="18">
        <v>1.3322155521105257E-2</v>
      </c>
      <c r="C60" s="18">
        <f t="shared" ref="C60:K60" si="26">IFERROR(((C10-B10)/B10),0)</f>
        <v>1.3147016417466611E-2</v>
      </c>
      <c r="D60" s="18">
        <f t="shared" si="26"/>
        <v>1.5267017001365554E-2</v>
      </c>
      <c r="E60" s="18">
        <f t="shared" si="26"/>
        <v>2.5535581807155896E-2</v>
      </c>
      <c r="F60" s="18">
        <f t="shared" si="26"/>
        <v>4.5289016269928387E-2</v>
      </c>
      <c r="G60" s="18">
        <f t="shared" si="26"/>
        <v>4.306494353658858E-2</v>
      </c>
      <c r="H60" s="18">
        <f t="shared" si="26"/>
        <v>-1.2386550921489216E-2</v>
      </c>
      <c r="I60" s="18">
        <f t="shared" si="26"/>
        <v>-1.6862666626528289E-2</v>
      </c>
      <c r="J60" s="18">
        <f t="shared" si="26"/>
        <v>2.5633379210747643E-2</v>
      </c>
      <c r="K60" s="18">
        <f t="shared" si="26"/>
        <v>3.2215233730179801E-2</v>
      </c>
      <c r="L60" s="4"/>
    </row>
    <row r="61" spans="1:12" x14ac:dyDescent="0.25">
      <c r="A61" s="16" t="s">
        <v>27</v>
      </c>
      <c r="B61" s="18">
        <v>2.0279553579555548E-2</v>
      </c>
      <c r="C61" s="18">
        <f t="shared" ref="C61:K61" si="27">IFERROR(((C17-B17)/B17),0)</f>
        <v>3.7616681260971767E-3</v>
      </c>
      <c r="D61" s="18">
        <f t="shared" si="27"/>
        <v>-5.6444937373347414E-3</v>
      </c>
      <c r="E61" s="18">
        <f t="shared" si="27"/>
        <v>1.2469761041284005E-2</v>
      </c>
      <c r="F61" s="18">
        <f t="shared" si="27"/>
        <v>1.4430144983712813E-2</v>
      </c>
      <c r="G61" s="18">
        <f t="shared" si="27"/>
        <v>3.4882674582957557E-3</v>
      </c>
      <c r="H61" s="18">
        <f t="shared" si="27"/>
        <v>-8.5775161190898227E-4</v>
      </c>
      <c r="I61" s="18">
        <f t="shared" si="27"/>
        <v>-2.6070847465402305E-2</v>
      </c>
      <c r="J61" s="18">
        <f t="shared" si="27"/>
        <v>2.4588263883089746E-2</v>
      </c>
      <c r="K61" s="18">
        <f t="shared" si="27"/>
        <v>6.4297032293397678E-3</v>
      </c>
      <c r="L61" s="4"/>
    </row>
    <row r="62" spans="1:12" x14ac:dyDescent="0.25">
      <c r="A62" s="16" t="s">
        <v>28</v>
      </c>
      <c r="B62" s="18">
        <v>1.3016845329249618E-2</v>
      </c>
      <c r="C62" s="18">
        <f>IFERROR(((C23-B23)/B23),0)</f>
        <v>5.6689342403628121E-2</v>
      </c>
      <c r="D62" s="18">
        <f t="shared" ref="D62:K62" si="28">IFERROR(((D23-C23)/C23),0)</f>
        <v>-7.5822603719599424E-2</v>
      </c>
      <c r="E62" s="18">
        <f t="shared" si="28"/>
        <v>2.3219814241486067E-3</v>
      </c>
      <c r="F62" s="18">
        <f t="shared" si="28"/>
        <v>-1.0038610038610039E-2</v>
      </c>
      <c r="G62" s="18">
        <f t="shared" si="28"/>
        <v>1.1700468018720749E-2</v>
      </c>
      <c r="H62" s="18">
        <f t="shared" si="28"/>
        <v>3.8550501156515036E-3</v>
      </c>
      <c r="I62" s="18">
        <f t="shared" si="28"/>
        <v>8.294930875576037E-2</v>
      </c>
      <c r="J62" s="18">
        <f t="shared" si="28"/>
        <v>7.0921985815602835E-3</v>
      </c>
      <c r="K62" s="18">
        <f t="shared" si="28"/>
        <v>-5.9859154929577461E-2</v>
      </c>
      <c r="L62" s="4"/>
    </row>
    <row r="63" spans="1:12" x14ac:dyDescent="0.25">
      <c r="A63" s="4"/>
      <c r="B63" s="4"/>
      <c r="C63" s="4"/>
      <c r="D63" s="4"/>
      <c r="E63" s="4"/>
      <c r="F63" s="4"/>
      <c r="G63" s="4"/>
      <c r="H63" s="4"/>
      <c r="I63" s="4"/>
      <c r="J63" s="4"/>
      <c r="K63" s="4"/>
      <c r="L63" s="4"/>
    </row>
    <row r="64" spans="1:12" x14ac:dyDescent="0.25">
      <c r="A64" s="8"/>
      <c r="B64" s="10"/>
      <c r="C64" s="10"/>
      <c r="D64" s="10"/>
      <c r="E64" s="10"/>
      <c r="F64" s="10"/>
      <c r="G64" s="10"/>
      <c r="H64" s="10"/>
      <c r="I64" s="10"/>
      <c r="J64" s="10"/>
      <c r="K64" s="10"/>
      <c r="L64" s="9"/>
    </row>
    <row r="65" spans="1:12" x14ac:dyDescent="0.25">
      <c r="A65" s="8"/>
      <c r="B65" s="10"/>
      <c r="C65" s="10"/>
      <c r="D65" s="10"/>
      <c r="E65" s="10"/>
      <c r="F65" s="10"/>
      <c r="G65" s="10"/>
      <c r="H65" s="10"/>
      <c r="I65" s="10"/>
      <c r="J65" s="10"/>
      <c r="K65" s="10"/>
      <c r="L65" s="9"/>
    </row>
    <row r="66" spans="1:12" x14ac:dyDescent="0.25">
      <c r="A66" s="8"/>
      <c r="B66" s="10"/>
      <c r="C66" s="10"/>
      <c r="D66" s="10"/>
      <c r="E66" s="10"/>
      <c r="F66" s="10"/>
      <c r="G66" s="10"/>
      <c r="H66" s="10"/>
      <c r="I66" s="10"/>
      <c r="J66" s="10"/>
      <c r="K66" s="10"/>
      <c r="L66" s="9"/>
    </row>
    <row r="67" spans="1:12" x14ac:dyDescent="0.25">
      <c r="A67" s="8"/>
      <c r="B67" s="10"/>
      <c r="C67" s="10"/>
      <c r="D67" s="10"/>
      <c r="E67" s="10"/>
      <c r="F67" s="10"/>
      <c r="G67" s="10"/>
      <c r="H67" s="10"/>
      <c r="I67" s="10"/>
      <c r="J67" s="10"/>
      <c r="K67" s="10"/>
      <c r="L67" s="9"/>
    </row>
    <row r="68" spans="1:12" x14ac:dyDescent="0.25">
      <c r="A68" s="7"/>
      <c r="B68" s="19"/>
      <c r="C68" s="19"/>
      <c r="D68" s="19"/>
      <c r="E68" s="19"/>
      <c r="F68" s="19"/>
      <c r="G68" s="19"/>
      <c r="H68" s="19"/>
      <c r="I68" s="19"/>
      <c r="J68" s="19"/>
      <c r="K68" s="19"/>
      <c r="L68" s="9"/>
    </row>
    <row r="69" spans="1:12" x14ac:dyDescent="0.25">
      <c r="A69" s="7"/>
      <c r="B69" s="20"/>
      <c r="C69" s="20"/>
      <c r="D69" s="20"/>
      <c r="E69" s="20"/>
      <c r="F69" s="20"/>
      <c r="G69" s="20"/>
      <c r="H69" s="20"/>
      <c r="I69" s="20"/>
      <c r="J69" s="20"/>
      <c r="K69" s="20"/>
      <c r="L69" s="21"/>
    </row>
    <row r="76" spans="1:12" x14ac:dyDescent="0.25">
      <c r="B76" s="33"/>
      <c r="C76" s="33"/>
      <c r="D76" s="33"/>
      <c r="E76" s="33"/>
      <c r="F76" s="33"/>
      <c r="G76" s="33"/>
      <c r="H76" s="33"/>
      <c r="I76" s="33"/>
      <c r="J76" s="33"/>
      <c r="K76" s="33"/>
    </row>
  </sheetData>
  <conditionalFormatting sqref="B4:J21">
    <cfRule type="cellIs" dxfId="6" priority="92" operator="notEqual">
      <formula>#REF!</formula>
    </cfRule>
  </conditionalFormatting>
  <conditionalFormatting sqref="B4:K27">
    <cfRule type="cellIs" dxfId="5" priority="51" operator="notEqual">
      <formula>#REF!</formula>
    </cfRule>
  </conditionalFormatting>
  <conditionalFormatting sqref="L5:L36">
    <cfRule type="cellIs" dxfId="4" priority="9" operator="notEqual">
      <formula>#REF!</formula>
    </cfRule>
  </conditionalFormatting>
  <printOptions horizontalCentered="1" verticalCentered="1"/>
  <pageMargins left="0.45" right="0.45" top="0.75" bottom="0.75" header="0.25" footer="0.3"/>
  <pageSetup scale="91" fitToWidth="0" orientation="landscape" r:id="rId1"/>
  <headerFooter scaleWithDoc="0">
    <oddHeader>&amp;C&amp;G</oddHeader>
    <oddFooter xml:space="preserve">&amp;R&amp;"+,Italic"&amp;8Office of the Provost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9677-03EB-4B84-9496-ABDFFADFC705}">
  <sheetPr>
    <pageSetUpPr fitToPage="1"/>
  </sheetPr>
  <dimension ref="A1:U43"/>
  <sheetViews>
    <sheetView tabSelected="1" workbookViewId="0">
      <selection activeCell="N7" sqref="N7"/>
    </sheetView>
  </sheetViews>
  <sheetFormatPr defaultColWidth="9" defaultRowHeight="12.5" x14ac:dyDescent="0.25"/>
  <cols>
    <col min="1" max="16384" width="9" style="1"/>
  </cols>
  <sheetData>
    <row r="1" spans="1:21" ht="14" x14ac:dyDescent="0.25">
      <c r="A1" s="48" t="s">
        <v>41</v>
      </c>
      <c r="B1" s="49"/>
      <c r="C1" s="49"/>
      <c r="D1" s="49"/>
      <c r="E1" s="49"/>
      <c r="F1" s="49"/>
      <c r="G1" s="49"/>
      <c r="H1" s="49"/>
      <c r="I1" s="49"/>
      <c r="J1" s="49"/>
      <c r="K1" s="49"/>
      <c r="L1" s="49"/>
      <c r="N1" s="49"/>
      <c r="O1" s="49"/>
    </row>
    <row r="2" spans="1:21" x14ac:dyDescent="0.25">
      <c r="A2" s="22"/>
      <c r="B2" s="22"/>
      <c r="C2" s="22"/>
      <c r="D2" s="22"/>
      <c r="E2" s="22"/>
      <c r="F2" s="22"/>
      <c r="G2" s="22"/>
      <c r="H2" s="22"/>
      <c r="I2" s="22"/>
      <c r="J2" s="22"/>
      <c r="K2" s="22"/>
      <c r="L2" s="22"/>
      <c r="M2" s="22"/>
      <c r="N2" s="22"/>
      <c r="O2" s="22"/>
      <c r="P2" s="22"/>
      <c r="Q2" s="22"/>
      <c r="R2" s="22"/>
      <c r="S2" s="22"/>
      <c r="T2" s="22"/>
      <c r="U2" s="22"/>
    </row>
    <row r="3" spans="1:21" x14ac:dyDescent="0.25">
      <c r="A3" s="22"/>
      <c r="B3" s="22"/>
      <c r="C3" s="22"/>
      <c r="D3" s="22"/>
      <c r="E3" s="22"/>
      <c r="F3" s="22"/>
      <c r="G3" s="22"/>
      <c r="H3" s="22"/>
      <c r="I3" s="22"/>
      <c r="J3" s="22"/>
      <c r="K3" s="22"/>
      <c r="L3" s="22"/>
      <c r="M3" s="22"/>
      <c r="N3" s="22"/>
      <c r="O3" s="22"/>
      <c r="P3" s="22"/>
      <c r="Q3" s="22"/>
      <c r="R3" s="22"/>
      <c r="S3" s="22"/>
      <c r="T3" s="22"/>
      <c r="U3" s="22"/>
    </row>
    <row r="4" spans="1:21" x14ac:dyDescent="0.25">
      <c r="A4" s="22"/>
      <c r="B4" s="22"/>
      <c r="C4" s="22"/>
      <c r="D4" s="22"/>
      <c r="E4" s="22"/>
      <c r="F4" s="22"/>
      <c r="G4" s="22"/>
      <c r="H4" s="22"/>
      <c r="I4" s="22"/>
      <c r="J4" s="22"/>
      <c r="K4" s="22"/>
      <c r="L4" s="22"/>
      <c r="M4" s="22"/>
      <c r="N4" s="22"/>
      <c r="O4" s="22"/>
      <c r="P4" s="22"/>
      <c r="Q4" s="22"/>
      <c r="R4" s="22"/>
      <c r="S4" s="22"/>
      <c r="T4" s="22"/>
      <c r="U4" s="22"/>
    </row>
    <row r="5" spans="1:21" x14ac:dyDescent="0.25">
      <c r="A5" s="22"/>
      <c r="B5" s="22"/>
      <c r="C5" s="22"/>
      <c r="D5" s="22"/>
      <c r="E5" s="22"/>
      <c r="F5" s="22"/>
      <c r="G5" s="22"/>
      <c r="H5" s="22"/>
      <c r="I5" s="22"/>
      <c r="J5" s="22"/>
      <c r="K5" s="22"/>
      <c r="L5" s="22"/>
      <c r="M5" s="22"/>
      <c r="N5" s="22"/>
      <c r="O5" s="22"/>
      <c r="P5" s="22"/>
      <c r="Q5" s="22"/>
      <c r="R5" s="22"/>
      <c r="S5" s="22"/>
      <c r="T5" s="22"/>
      <c r="U5" s="22"/>
    </row>
    <row r="6" spans="1:21" x14ac:dyDescent="0.25">
      <c r="A6" s="22"/>
      <c r="B6" s="22"/>
      <c r="C6" s="22"/>
      <c r="D6" s="22"/>
      <c r="E6" s="22"/>
      <c r="F6" s="22"/>
      <c r="G6" s="22"/>
      <c r="H6" s="22"/>
      <c r="I6" s="22"/>
      <c r="J6" s="22"/>
      <c r="K6" s="22"/>
      <c r="L6" s="22"/>
      <c r="M6" s="22"/>
      <c r="N6" s="22"/>
      <c r="O6" s="22"/>
      <c r="P6" s="22"/>
      <c r="Q6" s="22"/>
      <c r="R6" s="34"/>
      <c r="S6" s="22"/>
      <c r="T6" s="22"/>
      <c r="U6" s="22"/>
    </row>
    <row r="7" spans="1:21" x14ac:dyDescent="0.25">
      <c r="A7" s="22"/>
      <c r="B7" s="22"/>
      <c r="C7" s="22"/>
      <c r="D7" s="22"/>
      <c r="E7" s="22"/>
      <c r="F7" s="22"/>
      <c r="G7" s="22"/>
      <c r="H7" s="22"/>
      <c r="I7" s="22"/>
      <c r="J7" s="22"/>
      <c r="K7" s="22"/>
      <c r="L7" s="22"/>
      <c r="M7" s="22"/>
      <c r="N7" s="22"/>
      <c r="O7" s="22"/>
      <c r="P7" s="22"/>
      <c r="Q7" s="22"/>
      <c r="R7" s="34"/>
      <c r="S7" s="35"/>
      <c r="T7" s="22"/>
      <c r="U7" s="22"/>
    </row>
    <row r="8" spans="1:21" ht="13" x14ac:dyDescent="0.3">
      <c r="A8" s="22"/>
      <c r="B8" s="22"/>
      <c r="C8" s="22"/>
      <c r="D8" s="22"/>
      <c r="E8" s="22"/>
      <c r="F8" s="22"/>
      <c r="G8" s="22"/>
      <c r="H8" s="22"/>
      <c r="I8" s="22"/>
      <c r="J8" s="22"/>
      <c r="K8" s="22"/>
      <c r="L8" s="22"/>
      <c r="M8" s="22"/>
      <c r="N8" s="22"/>
      <c r="O8" s="22"/>
      <c r="P8" s="22"/>
      <c r="Q8" s="44" t="s">
        <v>25</v>
      </c>
      <c r="R8" s="34"/>
      <c r="S8" s="35"/>
      <c r="T8" s="22"/>
      <c r="U8" s="22"/>
    </row>
    <row r="9" spans="1:21" x14ac:dyDescent="0.25">
      <c r="A9" s="22"/>
      <c r="B9" s="22"/>
      <c r="C9" s="22"/>
      <c r="D9" s="22"/>
      <c r="E9" s="22"/>
      <c r="F9" s="22"/>
      <c r="G9" s="22"/>
      <c r="H9" s="22"/>
      <c r="I9" s="22"/>
      <c r="J9" s="22"/>
      <c r="K9" s="22"/>
      <c r="L9" s="22"/>
      <c r="M9" s="22"/>
      <c r="N9" s="22"/>
      <c r="O9" s="22"/>
      <c r="P9" s="22"/>
      <c r="Q9" s="23" t="s">
        <v>2</v>
      </c>
      <c r="R9" s="37">
        <f>Table!$K5</f>
        <v>5423.9999610000004</v>
      </c>
      <c r="S9" s="36">
        <f>R9/$R$14</f>
        <v>0.24139782167485518</v>
      </c>
      <c r="T9" s="22"/>
      <c r="U9" s="22"/>
    </row>
    <row r="10" spans="1:21" x14ac:dyDescent="0.25">
      <c r="A10" s="22"/>
      <c r="B10" s="22"/>
      <c r="C10" s="22"/>
      <c r="D10" s="22"/>
      <c r="E10" s="22"/>
      <c r="F10" s="22"/>
      <c r="G10" s="22"/>
      <c r="H10" s="22"/>
      <c r="I10" s="22"/>
      <c r="J10" s="22"/>
      <c r="K10" s="22"/>
      <c r="L10" s="22"/>
      <c r="M10" s="22"/>
      <c r="N10" s="22"/>
      <c r="O10" s="22"/>
      <c r="P10" s="22"/>
      <c r="Q10" s="23" t="s">
        <v>3</v>
      </c>
      <c r="R10" s="37">
        <f>Table!$K6</f>
        <v>5277.1334370000004</v>
      </c>
      <c r="S10" s="36">
        <f>R10/$R$14</f>
        <v>0.23486145382355056</v>
      </c>
      <c r="T10" s="22"/>
      <c r="U10" s="22"/>
    </row>
    <row r="11" spans="1:21" x14ac:dyDescent="0.25">
      <c r="A11" s="22"/>
      <c r="B11" s="22"/>
      <c r="C11" s="22"/>
      <c r="D11" s="22"/>
      <c r="E11" s="22"/>
      <c r="F11" s="22"/>
      <c r="G11" s="22"/>
      <c r="H11" s="22"/>
      <c r="I11" s="22"/>
      <c r="J11" s="22"/>
      <c r="K11" s="22"/>
      <c r="L11" s="22"/>
      <c r="M11" s="22"/>
      <c r="N11" s="22"/>
      <c r="O11" s="22"/>
      <c r="P11" s="22"/>
      <c r="Q11" s="23" t="s">
        <v>4</v>
      </c>
      <c r="R11" s="37">
        <f>Table!$K7</f>
        <v>5658.4001699999999</v>
      </c>
      <c r="S11" s="36">
        <f>R11/$R$14</f>
        <v>0.25182991980530917</v>
      </c>
      <c r="T11" s="22"/>
      <c r="U11" s="22"/>
    </row>
    <row r="12" spans="1:21" x14ac:dyDescent="0.25">
      <c r="A12" s="22"/>
      <c r="B12" s="22"/>
      <c r="C12" s="22"/>
      <c r="D12" s="22"/>
      <c r="E12" s="22"/>
      <c r="F12" s="22"/>
      <c r="G12" s="22"/>
      <c r="H12" s="22"/>
      <c r="I12" s="22"/>
      <c r="J12" s="22"/>
      <c r="K12" s="22"/>
      <c r="L12" s="22"/>
      <c r="M12" s="22"/>
      <c r="N12" s="22"/>
      <c r="O12" s="22"/>
      <c r="P12" s="22"/>
      <c r="Q12" s="23" t="s">
        <v>5</v>
      </c>
      <c r="R12" s="37">
        <f>Table!$K8</f>
        <v>5879.066887</v>
      </c>
      <c r="S12" s="36">
        <f>R12/$R$14</f>
        <v>0.26165080202930552</v>
      </c>
      <c r="T12" s="22"/>
      <c r="U12" s="22"/>
    </row>
    <row r="13" spans="1:21" x14ac:dyDescent="0.25">
      <c r="A13" s="22"/>
      <c r="B13" s="22"/>
      <c r="C13" s="22"/>
      <c r="D13" s="22"/>
      <c r="E13" s="22"/>
      <c r="F13" s="22"/>
      <c r="G13" s="22"/>
      <c r="H13" s="22"/>
      <c r="I13" s="22"/>
      <c r="J13" s="22"/>
      <c r="K13" s="22"/>
      <c r="L13" s="22"/>
      <c r="M13" s="22"/>
      <c r="N13" s="22"/>
      <c r="O13" s="22"/>
      <c r="P13" s="22"/>
      <c r="Q13" s="23" t="s">
        <v>6</v>
      </c>
      <c r="R13" s="37">
        <f>Table!$K9</f>
        <v>230.53337300000001</v>
      </c>
      <c r="S13" s="36">
        <f>R13/$R$14</f>
        <v>1.0260002666979531E-2</v>
      </c>
      <c r="T13" s="22"/>
      <c r="U13" s="22"/>
    </row>
    <row r="14" spans="1:21" x14ac:dyDescent="0.25">
      <c r="A14" s="22"/>
      <c r="B14" s="22"/>
      <c r="C14" s="22"/>
      <c r="D14" s="22"/>
      <c r="E14" s="22"/>
      <c r="F14" s="22"/>
      <c r="G14" s="22"/>
      <c r="H14" s="22"/>
      <c r="I14" s="22"/>
      <c r="J14" s="22"/>
      <c r="K14" s="22"/>
      <c r="L14" s="22"/>
      <c r="M14" s="22"/>
      <c r="N14" s="22"/>
      <c r="O14" s="22"/>
      <c r="P14" s="22"/>
      <c r="Q14" s="22"/>
      <c r="R14" s="37">
        <f>SUM(R9:R13)</f>
        <v>22469.133828000002</v>
      </c>
      <c r="S14" s="35">
        <f>SUM(S9:S13)</f>
        <v>1</v>
      </c>
      <c r="T14" s="22"/>
      <c r="U14" s="22"/>
    </row>
    <row r="15" spans="1:21" x14ac:dyDescent="0.25">
      <c r="A15" s="22"/>
      <c r="B15" s="22"/>
      <c r="C15" s="22"/>
      <c r="D15" s="22"/>
      <c r="E15" s="22"/>
      <c r="F15" s="22"/>
      <c r="G15" s="22"/>
      <c r="H15" s="22"/>
      <c r="I15" s="22"/>
      <c r="J15" s="22"/>
      <c r="K15" s="22"/>
      <c r="L15" s="22"/>
      <c r="M15" s="22"/>
      <c r="N15" s="22"/>
      <c r="O15" s="22"/>
      <c r="P15" s="22"/>
      <c r="Q15" s="22"/>
      <c r="R15" s="37"/>
      <c r="S15" s="35"/>
      <c r="T15" s="22"/>
      <c r="U15" s="22"/>
    </row>
    <row r="16" spans="1:21" x14ac:dyDescent="0.25">
      <c r="A16" s="22"/>
      <c r="B16" s="22"/>
      <c r="C16" s="22"/>
      <c r="D16" s="22"/>
      <c r="E16" s="22"/>
      <c r="F16" s="22"/>
      <c r="G16" s="22"/>
      <c r="H16" s="22"/>
      <c r="I16" s="22"/>
      <c r="J16" s="22"/>
      <c r="K16" s="22"/>
      <c r="L16" s="22"/>
      <c r="M16" s="22"/>
      <c r="N16" s="22"/>
      <c r="O16" s="22"/>
      <c r="P16" s="22"/>
      <c r="Q16" s="22"/>
      <c r="R16" s="37"/>
      <c r="S16" s="35"/>
      <c r="T16" s="22"/>
      <c r="U16" s="22"/>
    </row>
    <row r="17" spans="1:21" ht="13" x14ac:dyDescent="0.3">
      <c r="A17" s="22"/>
      <c r="B17" s="22"/>
      <c r="C17" s="22"/>
      <c r="D17" s="22"/>
      <c r="E17" s="22"/>
      <c r="F17" s="22"/>
      <c r="G17" s="22"/>
      <c r="H17" s="22"/>
      <c r="I17" s="22"/>
      <c r="J17" s="22"/>
      <c r="K17" s="22"/>
      <c r="L17" s="22"/>
      <c r="M17" s="22"/>
      <c r="N17" s="22"/>
      <c r="O17" s="22"/>
      <c r="P17" s="22"/>
      <c r="Q17" s="44" t="s">
        <v>26</v>
      </c>
      <c r="R17" s="37"/>
      <c r="S17" s="35"/>
      <c r="T17" s="22"/>
      <c r="U17" s="22"/>
    </row>
    <row r="18" spans="1:21" x14ac:dyDescent="0.25">
      <c r="A18" s="22"/>
      <c r="B18" s="22"/>
      <c r="C18" s="22"/>
      <c r="D18" s="22"/>
      <c r="E18" s="22"/>
      <c r="F18" s="22"/>
      <c r="G18" s="22"/>
      <c r="H18" s="22"/>
      <c r="I18" s="22"/>
      <c r="J18" s="22"/>
      <c r="K18" s="22"/>
      <c r="L18" s="22"/>
      <c r="M18" s="22"/>
      <c r="N18" s="22"/>
      <c r="O18" s="22"/>
      <c r="P18" s="22"/>
      <c r="Q18" s="23" t="s">
        <v>8</v>
      </c>
      <c r="R18" s="37">
        <f>Table!$K11</f>
        <v>3607.1112349999999</v>
      </c>
      <c r="S18" s="36">
        <f>R18/$R$21</f>
        <v>0.60980720629999041</v>
      </c>
      <c r="T18" s="22"/>
      <c r="U18" s="22"/>
    </row>
    <row r="19" spans="1:21" x14ac:dyDescent="0.25">
      <c r="A19" s="22"/>
      <c r="B19" s="22"/>
      <c r="C19" s="22"/>
      <c r="D19" s="22"/>
      <c r="E19" s="22"/>
      <c r="F19" s="22"/>
      <c r="G19" s="22"/>
      <c r="H19" s="22"/>
      <c r="I19" s="22"/>
      <c r="J19" s="22"/>
      <c r="K19" s="22"/>
      <c r="L19" s="22"/>
      <c r="M19" s="22"/>
      <c r="N19" s="22"/>
      <c r="O19" s="22"/>
      <c r="P19" s="22"/>
      <c r="Q19" s="23" t="s">
        <v>9</v>
      </c>
      <c r="R19" s="37">
        <f>Table!$K13+Table!$K14+Table!$K15</f>
        <v>2161.1665309999998</v>
      </c>
      <c r="S19" s="36">
        <f>R19/$R$21</f>
        <v>0.36536021174798944</v>
      </c>
      <c r="T19" s="22"/>
      <c r="U19" s="22"/>
    </row>
    <row r="20" spans="1:21" x14ac:dyDescent="0.25">
      <c r="A20" s="22"/>
      <c r="B20" s="22"/>
      <c r="C20" s="22"/>
      <c r="D20" s="22"/>
      <c r="E20" s="22"/>
      <c r="F20" s="22"/>
      <c r="G20" s="22"/>
      <c r="H20" s="22"/>
      <c r="I20" s="22"/>
      <c r="J20" s="22"/>
      <c r="K20" s="22"/>
      <c r="L20" s="22"/>
      <c r="M20" s="22"/>
      <c r="N20" s="22"/>
      <c r="O20" s="22"/>
      <c r="P20" s="22"/>
      <c r="Q20" s="23" t="s">
        <v>10</v>
      </c>
      <c r="R20" s="37">
        <f>+Table!$K16</f>
        <v>146.88885999999999</v>
      </c>
      <c r="S20" s="36">
        <f>R20/$R$21</f>
        <v>2.4832581952020233E-2</v>
      </c>
      <c r="T20" s="22"/>
      <c r="U20" s="22"/>
    </row>
    <row r="21" spans="1:21" x14ac:dyDescent="0.25">
      <c r="A21" s="22"/>
      <c r="B21" s="22"/>
      <c r="C21" s="22"/>
      <c r="D21" s="22"/>
      <c r="E21" s="22"/>
      <c r="F21" s="22"/>
      <c r="G21" s="22"/>
      <c r="H21" s="22"/>
      <c r="I21" s="22"/>
      <c r="J21" s="22"/>
      <c r="K21" s="22"/>
      <c r="L21" s="22"/>
      <c r="M21" s="22"/>
      <c r="N21" s="22"/>
      <c r="O21" s="22"/>
      <c r="P21" s="22"/>
      <c r="Q21" s="22"/>
      <c r="R21" s="37">
        <f>SUM(R18:R20)</f>
        <v>5915.1666259999993</v>
      </c>
      <c r="S21" s="35">
        <f>SUM(S18:S20)</f>
        <v>1.0000000000000002</v>
      </c>
      <c r="T21" s="22"/>
      <c r="U21" s="22"/>
    </row>
    <row r="22" spans="1:21" x14ac:dyDescent="0.25">
      <c r="A22" s="22"/>
      <c r="B22" s="22"/>
      <c r="C22" s="22"/>
      <c r="D22" s="22"/>
      <c r="E22" s="22"/>
      <c r="F22" s="22"/>
      <c r="G22" s="22"/>
      <c r="H22" s="22"/>
      <c r="I22" s="22"/>
      <c r="J22" s="22"/>
      <c r="K22" s="22"/>
      <c r="L22" s="22"/>
      <c r="M22" s="22"/>
      <c r="N22" s="22"/>
      <c r="O22" s="22"/>
      <c r="P22" s="22"/>
      <c r="Q22" s="22"/>
      <c r="R22" s="37"/>
      <c r="S22" s="35"/>
      <c r="T22" s="22"/>
      <c r="U22" s="22"/>
    </row>
    <row r="23" spans="1:21" ht="13" x14ac:dyDescent="0.3">
      <c r="A23" s="22"/>
      <c r="B23" s="22"/>
      <c r="C23" s="22"/>
      <c r="D23" s="22"/>
      <c r="E23" s="22"/>
      <c r="F23" s="22"/>
      <c r="G23" s="22"/>
      <c r="H23" s="22"/>
      <c r="I23" s="22"/>
      <c r="J23" s="22"/>
      <c r="K23" s="22"/>
      <c r="L23" s="22"/>
      <c r="M23" s="22"/>
      <c r="N23" s="22"/>
      <c r="O23" s="22"/>
      <c r="P23" s="22"/>
      <c r="Q23" s="44" t="s">
        <v>27</v>
      </c>
      <c r="R23" s="37"/>
      <c r="S23" s="35"/>
      <c r="T23" s="22"/>
      <c r="U23" s="22"/>
    </row>
    <row r="24" spans="1:21" x14ac:dyDescent="0.25">
      <c r="A24" s="22"/>
      <c r="B24" s="22"/>
      <c r="C24" s="22"/>
      <c r="D24" s="22"/>
      <c r="E24" s="22"/>
      <c r="F24" s="22"/>
      <c r="G24" s="22"/>
      <c r="H24" s="22"/>
      <c r="I24" s="22"/>
      <c r="J24" s="22"/>
      <c r="K24" s="22"/>
      <c r="L24" s="22"/>
      <c r="M24" s="22"/>
      <c r="N24" s="22"/>
      <c r="O24" s="22"/>
      <c r="P24" s="22"/>
      <c r="Q24" s="23" t="s">
        <v>29</v>
      </c>
      <c r="R24" s="37">
        <f>Table!$K18</f>
        <v>326.33333399999998</v>
      </c>
      <c r="S24" s="36">
        <f>R24/$R$28</f>
        <v>0.17618212101370534</v>
      </c>
      <c r="T24" s="22"/>
      <c r="U24" s="22"/>
    </row>
    <row r="25" spans="1:21" x14ac:dyDescent="0.25">
      <c r="A25" s="22"/>
      <c r="B25" s="22"/>
      <c r="C25" s="22"/>
      <c r="D25" s="22"/>
      <c r="E25" s="22"/>
      <c r="F25" s="22"/>
      <c r="G25" s="22"/>
      <c r="H25" s="22"/>
      <c r="I25" s="22"/>
      <c r="J25" s="22"/>
      <c r="K25" s="22"/>
      <c r="L25" s="22"/>
      <c r="M25" s="22"/>
      <c r="N25" s="22"/>
      <c r="O25" s="22"/>
      <c r="P25" s="22"/>
      <c r="Q25" s="23" t="s">
        <v>30</v>
      </c>
      <c r="R25" s="37">
        <f>Table!$K19</f>
        <v>498.000001</v>
      </c>
      <c r="S25" s="36">
        <f>R25/$R$28</f>
        <v>0.26886219487773011</v>
      </c>
      <c r="T25" s="22"/>
      <c r="U25" s="22"/>
    </row>
    <row r="26" spans="1:21" x14ac:dyDescent="0.25">
      <c r="A26" s="22"/>
      <c r="B26" s="22"/>
      <c r="C26" s="22"/>
      <c r="D26" s="22"/>
      <c r="E26" s="22"/>
      <c r="F26" s="22"/>
      <c r="G26" s="22"/>
      <c r="H26" s="22"/>
      <c r="I26" s="22"/>
      <c r="J26" s="22"/>
      <c r="K26" s="22"/>
      <c r="L26" s="22"/>
      <c r="M26" s="22"/>
      <c r="N26" s="22"/>
      <c r="O26" s="22"/>
      <c r="P26" s="22"/>
      <c r="Q26" s="23" t="s">
        <v>31</v>
      </c>
      <c r="R26" s="37">
        <f>Table!$K20</f>
        <v>627.91666699999996</v>
      </c>
      <c r="S26" s="36">
        <f>R26/$R$28</f>
        <v>0.33900211435929045</v>
      </c>
      <c r="T26" s="22"/>
      <c r="U26" s="22"/>
    </row>
    <row r="27" spans="1:21" x14ac:dyDescent="0.25">
      <c r="A27" s="22"/>
      <c r="B27" s="22"/>
      <c r="C27" s="22"/>
      <c r="D27" s="22"/>
      <c r="E27" s="22"/>
      <c r="F27" s="22"/>
      <c r="G27" s="22"/>
      <c r="H27" s="22"/>
      <c r="I27" s="22"/>
      <c r="J27" s="22"/>
      <c r="K27" s="22"/>
      <c r="L27" s="22"/>
      <c r="M27" s="22"/>
      <c r="N27" s="22"/>
      <c r="O27" s="22"/>
      <c r="P27" s="22"/>
      <c r="Q27" s="23" t="s">
        <v>32</v>
      </c>
      <c r="R27" s="37">
        <f>Table!$K21</f>
        <v>400</v>
      </c>
      <c r="S27" s="36">
        <f>R27/$R$28</f>
        <v>0.21595356974927404</v>
      </c>
      <c r="T27" s="22"/>
      <c r="U27" s="22"/>
    </row>
    <row r="28" spans="1:21" ht="14" x14ac:dyDescent="0.3">
      <c r="A28" s="22"/>
      <c r="B28" s="22"/>
      <c r="C28" s="22"/>
      <c r="D28" s="22"/>
      <c r="E28" s="22"/>
      <c r="F28" s="22"/>
      <c r="G28" s="22"/>
      <c r="H28" s="22"/>
      <c r="I28" s="22"/>
      <c r="J28" s="22"/>
      <c r="K28" s="22"/>
      <c r="L28" s="22"/>
      <c r="M28" s="22"/>
      <c r="N28" s="22"/>
      <c r="O28" s="22"/>
      <c r="P28" s="22"/>
      <c r="Q28" s="22"/>
      <c r="R28" s="37">
        <f>SUM(R24:R27)</f>
        <v>1852.250002</v>
      </c>
      <c r="S28" s="35">
        <f>SUM(S24:S27)</f>
        <v>1</v>
      </c>
      <c r="T28" s="22"/>
      <c r="U28" s="47"/>
    </row>
    <row r="29" spans="1:21" x14ac:dyDescent="0.25">
      <c r="A29" s="22"/>
      <c r="B29" s="22"/>
      <c r="C29" s="22"/>
      <c r="D29" s="22"/>
      <c r="E29" s="22"/>
      <c r="F29" s="22"/>
      <c r="G29" s="22"/>
      <c r="H29" s="22"/>
      <c r="I29" s="22"/>
      <c r="J29" s="22"/>
      <c r="K29" s="22"/>
      <c r="L29" s="22"/>
      <c r="M29" s="22"/>
      <c r="N29" s="22"/>
      <c r="O29" s="22"/>
      <c r="P29" s="22"/>
      <c r="Q29" s="22"/>
      <c r="R29" s="37"/>
      <c r="S29" s="35"/>
      <c r="T29" s="22"/>
      <c r="U29" s="22"/>
    </row>
    <row r="30" spans="1:21" x14ac:dyDescent="0.25">
      <c r="A30" s="22"/>
      <c r="B30" s="22"/>
      <c r="C30" s="22"/>
      <c r="D30" s="22"/>
      <c r="E30" s="22"/>
      <c r="F30" s="22"/>
      <c r="G30" s="22"/>
      <c r="H30" s="22"/>
      <c r="I30" s="22"/>
      <c r="J30" s="22"/>
      <c r="K30" s="22"/>
      <c r="L30" s="22"/>
      <c r="M30" s="22"/>
      <c r="N30" s="22"/>
      <c r="O30" s="22"/>
      <c r="P30" s="22"/>
      <c r="Q30" s="22" t="s">
        <v>33</v>
      </c>
      <c r="R30" s="37"/>
      <c r="S30" s="35"/>
      <c r="T30" s="22"/>
      <c r="U30" s="22"/>
    </row>
    <row r="31" spans="1:21" x14ac:dyDescent="0.25">
      <c r="A31" s="22"/>
      <c r="B31" s="22"/>
      <c r="C31" s="22"/>
      <c r="D31" s="22"/>
      <c r="E31" s="22"/>
      <c r="F31" s="22"/>
      <c r="G31" s="22"/>
      <c r="H31" s="22"/>
      <c r="I31" s="22"/>
      <c r="J31" s="22"/>
      <c r="K31" s="22"/>
      <c r="L31" s="22"/>
      <c r="M31" s="22"/>
      <c r="N31" s="22"/>
      <c r="O31" s="22"/>
      <c r="P31" s="22"/>
      <c r="Q31" s="22" t="s">
        <v>34</v>
      </c>
      <c r="R31" s="38">
        <f>Table!$K24</f>
        <v>789</v>
      </c>
      <c r="S31" s="36">
        <f>R31/$R$34</f>
        <v>0.59101123595505622</v>
      </c>
      <c r="T31" s="22"/>
      <c r="U31" s="22"/>
    </row>
    <row r="32" spans="1:21" x14ac:dyDescent="0.25">
      <c r="A32" s="22"/>
      <c r="B32" s="22"/>
      <c r="C32" s="22"/>
      <c r="D32" s="22"/>
      <c r="E32" s="22"/>
      <c r="F32" s="22"/>
      <c r="G32" s="22"/>
      <c r="H32" s="22"/>
      <c r="I32" s="22"/>
      <c r="J32" s="22"/>
      <c r="K32" s="22"/>
      <c r="L32" s="22"/>
      <c r="M32" s="22"/>
      <c r="N32" s="22"/>
      <c r="O32" s="22"/>
      <c r="P32" s="22"/>
      <c r="Q32" s="22" t="s">
        <v>18</v>
      </c>
      <c r="R32" s="38">
        <f>Table!$K25</f>
        <v>233</v>
      </c>
      <c r="S32" s="36">
        <f>R32/$R$34</f>
        <v>0.1745318352059925</v>
      </c>
      <c r="T32" s="22"/>
      <c r="U32" s="22"/>
    </row>
    <row r="33" spans="1:21" x14ac:dyDescent="0.25">
      <c r="A33" s="22"/>
      <c r="B33" s="22"/>
      <c r="C33" s="22"/>
      <c r="D33" s="22"/>
      <c r="E33" s="22"/>
      <c r="F33" s="22"/>
      <c r="G33" s="22"/>
      <c r="H33" s="22"/>
      <c r="I33" s="22"/>
      <c r="J33" s="22"/>
      <c r="K33" s="22"/>
      <c r="L33" s="22"/>
      <c r="M33" s="22"/>
      <c r="N33" s="22"/>
      <c r="O33" s="22"/>
      <c r="P33" s="22"/>
      <c r="Q33" s="22" t="s">
        <v>19</v>
      </c>
      <c r="R33" s="38">
        <f>Table!$K26</f>
        <v>313</v>
      </c>
      <c r="S33" s="36">
        <f>R33/$R$34</f>
        <v>0.23445692883895131</v>
      </c>
      <c r="T33" s="22"/>
      <c r="U33" s="22"/>
    </row>
    <row r="34" spans="1:21" x14ac:dyDescent="0.25">
      <c r="A34" s="22"/>
      <c r="B34" s="22"/>
      <c r="C34" s="22"/>
      <c r="D34" s="22"/>
      <c r="E34" s="22"/>
      <c r="F34" s="22"/>
      <c r="G34" s="22"/>
      <c r="H34" s="22"/>
      <c r="I34" s="22"/>
      <c r="J34" s="22"/>
      <c r="K34" s="22"/>
      <c r="L34" s="22"/>
      <c r="M34" s="22"/>
      <c r="N34" s="22"/>
      <c r="O34" s="22"/>
      <c r="P34" s="22"/>
      <c r="Q34" s="22"/>
      <c r="R34" s="37">
        <f>SUM(R31:R33)</f>
        <v>1335</v>
      </c>
      <c r="S34" s="36">
        <f>SUM(S31:S33)</f>
        <v>1</v>
      </c>
      <c r="T34" s="22"/>
      <c r="U34" s="22"/>
    </row>
    <row r="35" spans="1:21" x14ac:dyDescent="0.25">
      <c r="A35" s="22"/>
      <c r="B35" s="22"/>
      <c r="C35" s="22"/>
      <c r="D35" s="22"/>
      <c r="E35" s="22"/>
      <c r="F35" s="22"/>
      <c r="G35" s="22"/>
      <c r="H35" s="22"/>
      <c r="I35" s="22"/>
      <c r="J35" s="22"/>
      <c r="K35" s="22"/>
      <c r="L35" s="22"/>
      <c r="M35" s="22"/>
      <c r="N35" s="22"/>
      <c r="O35" s="22"/>
      <c r="P35" s="22"/>
      <c r="Q35" s="22"/>
      <c r="R35" s="37"/>
      <c r="S35" s="35"/>
      <c r="T35" s="22"/>
      <c r="U35" s="22"/>
    </row>
    <row r="36" spans="1:21" x14ac:dyDescent="0.25">
      <c r="A36" s="22"/>
      <c r="B36" s="22"/>
      <c r="C36" s="22"/>
      <c r="D36" s="22"/>
      <c r="E36" s="22"/>
      <c r="F36" s="22"/>
      <c r="G36" s="22"/>
      <c r="H36" s="22"/>
      <c r="I36" s="22"/>
      <c r="J36" s="22"/>
      <c r="K36" s="22"/>
      <c r="L36" s="22"/>
      <c r="M36" s="22"/>
      <c r="N36" s="22"/>
      <c r="O36" s="22"/>
      <c r="P36" s="22"/>
      <c r="Q36" s="22"/>
      <c r="R36" s="34"/>
      <c r="S36" s="45">
        <f>R14+R21+R28+R34</f>
        <v>31571.550456000001</v>
      </c>
      <c r="T36" s="22"/>
      <c r="U36" s="22"/>
    </row>
    <row r="37" spans="1:21" x14ac:dyDescent="0.25">
      <c r="A37" s="22"/>
      <c r="B37" s="22"/>
      <c r="C37" s="22"/>
      <c r="D37" s="22"/>
      <c r="E37" s="22"/>
      <c r="F37" s="22"/>
      <c r="G37" s="22"/>
      <c r="H37" s="22"/>
      <c r="I37" s="22"/>
      <c r="J37" s="22"/>
      <c r="K37" s="22"/>
      <c r="L37" s="22"/>
      <c r="M37" s="22"/>
      <c r="N37" s="22"/>
      <c r="O37" s="22"/>
      <c r="P37" s="22"/>
      <c r="Q37" s="22"/>
      <c r="R37" s="34"/>
      <c r="S37" s="34"/>
      <c r="T37" s="22"/>
      <c r="U37" s="22"/>
    </row>
    <row r="38" spans="1:21" x14ac:dyDescent="0.25">
      <c r="A38" s="22"/>
      <c r="B38" s="22"/>
      <c r="C38" s="22"/>
      <c r="D38" s="22"/>
      <c r="E38" s="22"/>
      <c r="F38" s="22"/>
      <c r="G38" s="22"/>
      <c r="H38" s="22"/>
      <c r="I38" s="22"/>
      <c r="J38" s="22"/>
      <c r="K38" s="22"/>
      <c r="L38" s="22"/>
      <c r="M38" s="22"/>
      <c r="N38" s="22"/>
      <c r="O38" s="22"/>
      <c r="P38" s="22"/>
      <c r="Q38" s="22"/>
      <c r="R38" s="34"/>
      <c r="S38" s="34"/>
      <c r="T38" s="22"/>
      <c r="U38" s="22"/>
    </row>
    <row r="39" spans="1:21" x14ac:dyDescent="0.25">
      <c r="A39" s="22"/>
      <c r="B39" s="22"/>
      <c r="C39" s="22"/>
      <c r="D39" s="22"/>
      <c r="E39" s="22"/>
      <c r="F39" s="22"/>
      <c r="G39" s="22"/>
      <c r="H39" s="22"/>
      <c r="I39" s="22"/>
      <c r="J39" s="22"/>
      <c r="K39" s="22"/>
      <c r="L39" s="22"/>
      <c r="M39" s="22"/>
      <c r="N39" s="22"/>
      <c r="O39" s="22"/>
      <c r="P39" s="22"/>
      <c r="Q39" s="22"/>
      <c r="R39" s="22"/>
      <c r="S39" s="35"/>
      <c r="T39" s="22"/>
      <c r="U39" s="22"/>
    </row>
    <row r="40" spans="1:21" x14ac:dyDescent="0.25">
      <c r="A40" s="22"/>
      <c r="B40" s="22"/>
      <c r="C40" s="22"/>
      <c r="D40" s="22"/>
      <c r="E40" s="22"/>
      <c r="F40" s="22"/>
      <c r="G40" s="22"/>
      <c r="H40" s="22"/>
      <c r="I40" s="22"/>
      <c r="J40" s="22"/>
      <c r="K40" s="22"/>
      <c r="L40" s="22"/>
      <c r="M40" s="22"/>
      <c r="N40" s="22"/>
      <c r="O40" s="22"/>
      <c r="P40" s="22"/>
      <c r="Q40" s="22"/>
      <c r="R40" s="22"/>
      <c r="S40" s="35"/>
      <c r="T40" s="22"/>
      <c r="U40" s="22"/>
    </row>
    <row r="41" spans="1:21" x14ac:dyDescent="0.25">
      <c r="A41" s="22"/>
      <c r="B41" s="22"/>
      <c r="C41" s="22"/>
      <c r="D41" s="22"/>
      <c r="E41" s="22"/>
      <c r="F41" s="22"/>
      <c r="G41" s="22"/>
      <c r="H41" s="22"/>
      <c r="I41" s="22"/>
      <c r="J41" s="22"/>
      <c r="K41" s="22"/>
      <c r="L41" s="22"/>
      <c r="M41" s="22"/>
      <c r="N41" s="22"/>
      <c r="O41" s="22"/>
      <c r="P41" s="22"/>
      <c r="Q41" s="22"/>
      <c r="R41" s="22"/>
      <c r="S41" s="22"/>
      <c r="T41" s="22"/>
      <c r="U41" s="22"/>
    </row>
    <row r="42" spans="1:21" x14ac:dyDescent="0.25">
      <c r="A42" s="22"/>
      <c r="B42" s="22"/>
      <c r="C42" s="22"/>
      <c r="D42" s="22"/>
      <c r="E42" s="22"/>
      <c r="F42" s="22"/>
      <c r="G42" s="22"/>
      <c r="H42" s="22"/>
      <c r="I42" s="22"/>
      <c r="J42" s="22"/>
      <c r="K42" s="22"/>
      <c r="L42" s="22"/>
      <c r="M42" s="22"/>
      <c r="N42" s="22"/>
      <c r="O42" s="22"/>
      <c r="P42" s="22"/>
      <c r="Q42" s="22"/>
      <c r="R42" s="22"/>
      <c r="S42" s="22"/>
      <c r="T42" s="22"/>
      <c r="U42" s="22"/>
    </row>
    <row r="43" spans="1:21" x14ac:dyDescent="0.25">
      <c r="A43" s="22"/>
      <c r="B43" s="22"/>
      <c r="C43" s="22"/>
      <c r="D43" s="22"/>
      <c r="E43" s="22"/>
      <c r="F43" s="22"/>
      <c r="G43" s="22"/>
      <c r="H43" s="22"/>
      <c r="I43" s="22"/>
      <c r="J43" s="22"/>
      <c r="K43" s="22"/>
      <c r="L43" s="22"/>
      <c r="M43" s="22"/>
      <c r="N43" s="22"/>
      <c r="O43" s="22"/>
      <c r="P43" s="22"/>
      <c r="Q43" s="22"/>
      <c r="R43" s="22"/>
      <c r="S43" s="22"/>
      <c r="T43" s="22"/>
      <c r="U43" s="22"/>
    </row>
  </sheetData>
  <conditionalFormatting sqref="R9:R13">
    <cfRule type="cellIs" dxfId="3" priority="2" operator="notEqual">
      <formula>#REF!</formula>
    </cfRule>
  </conditionalFormatting>
  <conditionalFormatting sqref="R18:R20">
    <cfRule type="cellIs" dxfId="2" priority="5" operator="notEqual">
      <formula>#REF!</formula>
    </cfRule>
  </conditionalFormatting>
  <conditionalFormatting sqref="R24:R27">
    <cfRule type="cellIs" dxfId="1" priority="4" operator="notEqual">
      <formula>#REF!</formula>
    </cfRule>
  </conditionalFormatting>
  <conditionalFormatting sqref="R31:R33">
    <cfRule type="cellIs" dxfId="0" priority="3" operator="notEqual">
      <formula>#REF!</formula>
    </cfRule>
  </conditionalFormatting>
  <printOptions horizontalCentered="1" verticalCentered="1"/>
  <pageMargins left="0.45" right="0.45" top="0.75" bottom="0.75" header="0.25" footer="0.3"/>
  <pageSetup orientation="landscape" horizontalDpi="1200" verticalDpi="1200" r:id="rId1"/>
  <headerFooter scaleWithDoc="0">
    <oddHeader>&amp;C&amp;G</oddHeader>
    <oddFooter xml:space="preserve">&amp;R&amp;"+,Italic"&amp;8Office of the Provost            </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vt:lpstr>
      <vt:lpstr>Charts</vt:lpstr>
      <vt:lpstr>Charts!Print_Area</vt:lpstr>
      <vt:lpstr>Table!Print_Area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Fall Semester Student FTE by Student Level</dc:title>
  <dc:creator>Yows, Kristina</dc:creator>
  <cp:lastModifiedBy>Yows, Kristina</cp:lastModifiedBy>
  <cp:lastPrinted>2026-02-21T04:03:17Z</cp:lastPrinted>
  <dcterms:created xsi:type="dcterms:W3CDTF">2015-12-04T21:49:47Z</dcterms:created>
  <dcterms:modified xsi:type="dcterms:W3CDTF">2026-04-10T23:39:40Z</dcterms:modified>
</cp:coreProperties>
</file>