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ml.chartshapes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ml.chartshapes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U:\provost\Data_Digest\2025-26\Excel\"/>
    </mc:Choice>
  </mc:AlternateContent>
  <xr:revisionPtr revIDLastSave="0" documentId="13_ncr:1_{79ADE708-7F4A-44C0-AB8E-FD042BFD3F7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Table" sheetId="15" r:id="rId1"/>
    <sheet name="Charts" sheetId="17" r:id="rId2"/>
  </sheets>
  <definedNames>
    <definedName name="_xlnm.Print_Area" localSheetId="1">Charts!$A$1:$M$41</definedName>
    <definedName name="_xlnm.Print_Area" localSheetId="0">Table!$A$1:$K$46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4" i="15" l="1"/>
  <c r="K12" i="15"/>
  <c r="J23" i="15"/>
  <c r="I23" i="15"/>
  <c r="H23" i="15"/>
  <c r="G23" i="15"/>
  <c r="F23" i="15"/>
  <c r="E23" i="15"/>
  <c r="D23" i="15"/>
  <c r="C23" i="15"/>
  <c r="B23" i="15"/>
  <c r="J17" i="15"/>
  <c r="I17" i="15"/>
  <c r="H17" i="15"/>
  <c r="G17" i="15"/>
  <c r="F17" i="15"/>
  <c r="E17" i="15"/>
  <c r="D17" i="15"/>
  <c r="C17" i="15"/>
  <c r="B17" i="15"/>
  <c r="J12" i="15"/>
  <c r="J10" i="15" s="1"/>
  <c r="I12" i="15"/>
  <c r="I10" i="15" s="1"/>
  <c r="H12" i="15"/>
  <c r="H10" i="15" s="1"/>
  <c r="G12" i="15"/>
  <c r="G10" i="15" s="1"/>
  <c r="F12" i="15"/>
  <c r="F10" i="15" s="1"/>
  <c r="E12" i="15"/>
  <c r="E10" i="15" s="1"/>
  <c r="D12" i="15"/>
  <c r="D10" i="15" s="1"/>
  <c r="C12" i="15"/>
  <c r="C10" i="15" s="1"/>
  <c r="B12" i="15"/>
  <c r="B10" i="15" s="1"/>
  <c r="J4" i="15"/>
  <c r="I4" i="15"/>
  <c r="H4" i="15"/>
  <c r="G4" i="15"/>
  <c r="F4" i="15"/>
  <c r="E4" i="15"/>
  <c r="D4" i="15"/>
  <c r="C4" i="15"/>
  <c r="B4" i="15"/>
  <c r="R6" i="17"/>
  <c r="R31" i="17"/>
  <c r="R32" i="17"/>
  <c r="R30" i="17"/>
  <c r="R24" i="17"/>
  <c r="R25" i="17"/>
  <c r="R26" i="17"/>
  <c r="R23" i="17"/>
  <c r="R19" i="17"/>
  <c r="Q7" i="17"/>
  <c r="Q16" i="17"/>
  <c r="Q22" i="17"/>
  <c r="Q29" i="17"/>
  <c r="Q31" i="17"/>
  <c r="Q32" i="17"/>
  <c r="Q30" i="17"/>
  <c r="Q24" i="17"/>
  <c r="Q25" i="17"/>
  <c r="Q26" i="17"/>
  <c r="Q23" i="17"/>
  <c r="Q19" i="17"/>
  <c r="Q18" i="17"/>
  <c r="Q17" i="17"/>
  <c r="Q9" i="17"/>
  <c r="Q10" i="17"/>
  <c r="Q11" i="17"/>
  <c r="Q12" i="17"/>
  <c r="Q8" i="17"/>
  <c r="R17" i="17"/>
  <c r="R12" i="17"/>
  <c r="R11" i="17"/>
  <c r="R10" i="17"/>
  <c r="R9" i="17"/>
  <c r="R8" i="17"/>
  <c r="F27" i="15" l="1"/>
  <c r="F28" i="15" s="1"/>
  <c r="H27" i="15"/>
  <c r="H22" i="15" s="1"/>
  <c r="E27" i="15"/>
  <c r="E29" i="15" s="1"/>
  <c r="D27" i="15"/>
  <c r="D30" i="15" s="1"/>
  <c r="G27" i="15"/>
  <c r="G30" i="15" s="1"/>
  <c r="I27" i="15"/>
  <c r="I28" i="15" s="1"/>
  <c r="B27" i="15"/>
  <c r="B22" i="15" s="1"/>
  <c r="J27" i="15"/>
  <c r="J22" i="15" s="1"/>
  <c r="C27" i="15"/>
  <c r="C22" i="15" s="1"/>
  <c r="R33" i="17"/>
  <c r="S31" i="17" s="1"/>
  <c r="R27" i="17"/>
  <c r="S25" i="17" s="1"/>
  <c r="R13" i="17"/>
  <c r="S11" i="17" s="1"/>
  <c r="E28" i="15" l="1"/>
  <c r="F22" i="15"/>
  <c r="E31" i="15"/>
  <c r="D28" i="15"/>
  <c r="F30" i="15"/>
  <c r="F31" i="15"/>
  <c r="E30" i="15"/>
  <c r="F29" i="15"/>
  <c r="I31" i="15"/>
  <c r="E22" i="15"/>
  <c r="B30" i="15"/>
  <c r="H28" i="15"/>
  <c r="H29" i="15"/>
  <c r="G29" i="15"/>
  <c r="H31" i="15"/>
  <c r="H30" i="15"/>
  <c r="J30" i="15"/>
  <c r="J31" i="15"/>
  <c r="B31" i="15"/>
  <c r="B29" i="15"/>
  <c r="D22" i="15"/>
  <c r="D31" i="15"/>
  <c r="C30" i="15"/>
  <c r="C28" i="15"/>
  <c r="I30" i="15"/>
  <c r="I22" i="15"/>
  <c r="D29" i="15"/>
  <c r="J28" i="15"/>
  <c r="C31" i="15"/>
  <c r="C29" i="15"/>
  <c r="B28" i="15"/>
  <c r="I29" i="15"/>
  <c r="G22" i="15"/>
  <c r="G31" i="15"/>
  <c r="G28" i="15"/>
  <c r="J29" i="15"/>
  <c r="K10" i="15"/>
  <c r="R18" i="17"/>
  <c r="R20" i="17" s="1"/>
  <c r="S19" i="17" s="1"/>
  <c r="S32" i="17"/>
  <c r="S30" i="17"/>
  <c r="S26" i="17"/>
  <c r="S24" i="17"/>
  <c r="S23" i="17"/>
  <c r="S12" i="17"/>
  <c r="S8" i="17"/>
  <c r="S10" i="17"/>
  <c r="S9" i="17"/>
  <c r="K54" i="15"/>
  <c r="I54" i="15"/>
  <c r="H54" i="15"/>
  <c r="G54" i="15"/>
  <c r="F54" i="15"/>
  <c r="E54" i="15"/>
  <c r="D54" i="15"/>
  <c r="C54" i="15"/>
  <c r="B54" i="15"/>
  <c r="K23" i="15"/>
  <c r="K17" i="15"/>
  <c r="K4" i="15"/>
  <c r="R35" i="17" l="1"/>
  <c r="S27" i="17"/>
  <c r="S17" i="17"/>
  <c r="S18" i="17"/>
  <c r="S33" i="17"/>
  <c r="S13" i="17"/>
  <c r="C55" i="15"/>
  <c r="E55" i="15"/>
  <c r="H55" i="15"/>
  <c r="G55" i="15"/>
  <c r="J57" i="15"/>
  <c r="I56" i="15"/>
  <c r="C58" i="15"/>
  <c r="D57" i="15"/>
  <c r="H57" i="15"/>
  <c r="G58" i="15"/>
  <c r="K58" i="15"/>
  <c r="D55" i="15"/>
  <c r="H56" i="15"/>
  <c r="I55" i="15"/>
  <c r="F57" i="15"/>
  <c r="E58" i="15"/>
  <c r="I57" i="15"/>
  <c r="G56" i="15"/>
  <c r="K56" i="15"/>
  <c r="K55" i="15"/>
  <c r="C56" i="15"/>
  <c r="E57" i="15"/>
  <c r="D56" i="15"/>
  <c r="E56" i="15"/>
  <c r="C57" i="15"/>
  <c r="G57" i="15"/>
  <c r="K57" i="15"/>
  <c r="I58" i="15"/>
  <c r="F56" i="15"/>
  <c r="J56" i="15"/>
  <c r="F58" i="15"/>
  <c r="J58" i="15"/>
  <c r="K27" i="15"/>
  <c r="F55" i="15"/>
  <c r="J55" i="15"/>
  <c r="D58" i="15"/>
  <c r="H58" i="15"/>
  <c r="S20" i="17" l="1"/>
  <c r="K30" i="15"/>
  <c r="K22" i="15"/>
  <c r="K31" i="15"/>
  <c r="K29" i="15"/>
  <c r="K28" i="15"/>
</calcChain>
</file>

<file path=xl/sharedStrings.xml><?xml version="1.0" encoding="utf-8"?>
<sst xmlns="http://schemas.openxmlformats.org/spreadsheetml/2006/main" count="40" uniqueCount="38">
  <si>
    <t>Fall Semester Headcount Enrollment by Student Level</t>
  </si>
  <si>
    <t>Student Level</t>
  </si>
  <si>
    <t xml:space="preserve">Undergraduate </t>
  </si>
  <si>
    <t>Freshmen</t>
  </si>
  <si>
    <t>Sophomores</t>
  </si>
  <si>
    <t>Juniors</t>
  </si>
  <si>
    <t>Seniors</t>
  </si>
  <si>
    <t>Unclassified</t>
  </si>
  <si>
    <t xml:space="preserve">Graduate </t>
  </si>
  <si>
    <t>Master's</t>
  </si>
  <si>
    <t>Doctoral</t>
  </si>
  <si>
    <t>Other</t>
  </si>
  <si>
    <t xml:space="preserve">Professional </t>
  </si>
  <si>
    <t>Dentistry (DDS)</t>
  </si>
  <si>
    <t>Law (JD)</t>
  </si>
  <si>
    <t>Medicine (MD)</t>
  </si>
  <si>
    <t>Pharmacy (PharmD)</t>
  </si>
  <si>
    <t xml:space="preserve">Postgraduate </t>
  </si>
  <si>
    <t>Residents</t>
  </si>
  <si>
    <t>Fellows</t>
  </si>
  <si>
    <t>Post-Doctoral</t>
  </si>
  <si>
    <t>Total</t>
  </si>
  <si>
    <t xml:space="preserve">Percent Undergraduate  </t>
  </si>
  <si>
    <t>Percent Graduate</t>
  </si>
  <si>
    <t>Percent Professional</t>
  </si>
  <si>
    <t>Percent Postgraduate</t>
  </si>
  <si>
    <t>Δ CALCULATIONS</t>
  </si>
  <si>
    <t>Undergraduate</t>
  </si>
  <si>
    <t>Graduate</t>
  </si>
  <si>
    <t>Professional</t>
  </si>
  <si>
    <t>Postgraduate</t>
  </si>
  <si>
    <t>PhD</t>
  </si>
  <si>
    <t>Total excluding Postgraduate</t>
  </si>
  <si>
    <t>Source: MAUI student information system.</t>
  </si>
  <si>
    <t>See Note 1 regarding the removal of Iowa Intensive English Program (IIEP)-only students from the student headcounts, in all years.</t>
  </si>
  <si>
    <t>continued</t>
  </si>
  <si>
    <r>
      <t xml:space="preserve">Fall 2025 Headcount Enrollment by Student Level, </t>
    </r>
    <r>
      <rPr>
        <b/>
        <i/>
        <sz val="11"/>
        <rFont val="Arial"/>
        <family val="2"/>
        <scheme val="minor"/>
      </rPr>
      <t>continued</t>
    </r>
  </si>
  <si>
    <t>See Note 4 regarding removal from the counts, in all years, of students who withdrew between the first day of the session and the official census date.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</si>
</sst>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12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name val="Arial"/>
      <family val="2"/>
      <scheme val="minor"/>
    </font>
    <font>
      <sz val="10"/>
      <name val="Arial"/>
      <family val="2"/>
      <scheme val="minor"/>
    </font>
    <font>
      <b/>
      <sz val="8"/>
      <name val="Arial"/>
      <family val="2"/>
      <scheme val="minor"/>
    </font>
    <font>
      <sz val="8"/>
      <name val="Arial"/>
      <family val="2"/>
      <scheme val="minor"/>
    </font>
    <font>
      <i/>
      <sz val="8"/>
      <name val="Arial"/>
      <family val="2"/>
      <scheme val="minor"/>
    </font>
    <font>
      <sz val="7"/>
      <name val="Arial"/>
      <family val="2"/>
      <scheme val="minor"/>
    </font>
    <font>
      <sz val="8"/>
      <color theme="1"/>
      <name val="Arial"/>
      <family val="2"/>
      <scheme val="minor"/>
    </font>
    <font>
      <b/>
      <sz val="8"/>
      <color theme="1"/>
      <name val="Arial"/>
      <family val="2"/>
      <scheme val="minor"/>
    </font>
    <font>
      <b/>
      <i/>
      <sz val="1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Continuous" wrapText="1"/>
    </xf>
    <xf numFmtId="0" fontId="4" fillId="0" borderId="0" xfId="0" applyFont="1" applyAlignment="1">
      <alignment horizontal="centerContinuous" wrapText="1"/>
    </xf>
    <xf numFmtId="0" fontId="4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left"/>
    </xf>
    <xf numFmtId="3" fontId="5" fillId="0" borderId="0" xfId="1" applyNumberFormat="1" applyFont="1"/>
    <xf numFmtId="3" fontId="6" fillId="0" borderId="0" xfId="0" applyNumberFormat="1" applyFont="1"/>
    <xf numFmtId="3" fontId="6" fillId="0" borderId="0" xfId="1" applyNumberFormat="1" applyFont="1" applyFill="1" applyBorder="1"/>
    <xf numFmtId="0" fontId="6" fillId="0" borderId="2" xfId="0" applyFont="1" applyBorder="1"/>
    <xf numFmtId="3" fontId="5" fillId="0" borderId="0" xfId="1" applyNumberFormat="1" applyFont="1" applyFill="1" applyBorder="1"/>
    <xf numFmtId="3" fontId="6" fillId="0" borderId="2" xfId="1" applyNumberFormat="1" applyFont="1" applyFill="1" applyBorder="1"/>
    <xf numFmtId="0" fontId="7" fillId="0" borderId="0" xfId="0" applyFont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3" fontId="4" fillId="0" borderId="0" xfId="0" applyNumberFormat="1" applyFont="1"/>
    <xf numFmtId="0" fontId="6" fillId="2" borderId="0" xfId="0" applyFont="1" applyFill="1"/>
    <xf numFmtId="0" fontId="5" fillId="2" borderId="3" xfId="0" applyFont="1" applyFill="1" applyBorder="1" applyAlignment="1">
      <alignment horizontal="right"/>
    </xf>
    <xf numFmtId="164" fontId="6" fillId="2" borderId="0" xfId="1" applyNumberFormat="1" applyFont="1" applyFill="1"/>
    <xf numFmtId="3" fontId="7" fillId="0" borderId="0" xfId="1" applyNumberFormat="1" applyFont="1" applyFill="1" applyBorder="1"/>
    <xf numFmtId="3" fontId="7" fillId="0" borderId="0" xfId="0" applyNumberFormat="1" applyFont="1"/>
    <xf numFmtId="0" fontId="1" fillId="0" borderId="0" xfId="3"/>
    <xf numFmtId="0" fontId="6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9" fillId="0" borderId="0" xfId="0" applyFont="1"/>
    <xf numFmtId="0" fontId="6" fillId="0" borderId="0" xfId="0" applyFont="1" applyAlignment="1">
      <alignment horizontal="left" vertical="top" wrapText="1" indent="1"/>
    </xf>
    <xf numFmtId="164" fontId="7" fillId="0" borderId="0" xfId="2" applyNumberFormat="1" applyFont="1" applyFill="1" applyBorder="1"/>
    <xf numFmtId="164" fontId="7" fillId="0" borderId="1" xfId="2" applyNumberFormat="1" applyFont="1" applyFill="1" applyBorder="1"/>
    <xf numFmtId="0" fontId="5" fillId="3" borderId="1" xfId="0" applyFont="1" applyFill="1" applyBorder="1" applyAlignment="1">
      <alignment horizontal="left"/>
    </xf>
    <xf numFmtId="3" fontId="5" fillId="3" borderId="5" xfId="1" applyNumberFormat="1" applyFont="1" applyFill="1" applyBorder="1"/>
    <xf numFmtId="0" fontId="5" fillId="3" borderId="5" xfId="0" applyFont="1" applyFill="1" applyBorder="1" applyAlignment="1">
      <alignment horizontal="left"/>
    </xf>
    <xf numFmtId="0" fontId="7" fillId="0" borderId="0" xfId="0" applyFont="1" applyAlignment="1">
      <alignment horizontal="left" indent="1"/>
    </xf>
    <xf numFmtId="3" fontId="6" fillId="0" borderId="4" xfId="1" applyNumberFormat="1" applyFont="1" applyFill="1" applyBorder="1"/>
    <xf numFmtId="3" fontId="7" fillId="0" borderId="4" xfId="1" applyNumberFormat="1" applyFont="1" applyFill="1" applyBorder="1"/>
    <xf numFmtId="0" fontId="7" fillId="0" borderId="4" xfId="0" applyFont="1" applyBorder="1" applyAlignment="1">
      <alignment horizontal="left" indent="1"/>
    </xf>
    <xf numFmtId="9" fontId="6" fillId="0" borderId="0" xfId="2" applyFont="1" applyFill="1" applyBorder="1"/>
    <xf numFmtId="3" fontId="1" fillId="0" borderId="0" xfId="0" applyNumberFormat="1" applyFont="1"/>
    <xf numFmtId="0" fontId="9" fillId="0" borderId="0" xfId="3" applyFont="1"/>
    <xf numFmtId="0" fontId="9" fillId="0" borderId="0" xfId="3" applyFont="1" applyAlignment="1">
      <alignment horizontal="right"/>
    </xf>
    <xf numFmtId="0" fontId="5" fillId="0" borderId="0" xfId="1" applyNumberFormat="1" applyFont="1" applyFill="1" applyBorder="1" applyAlignment="1">
      <alignment horizontal="center"/>
    </xf>
    <xf numFmtId="0" fontId="10" fillId="0" borderId="0" xfId="3" applyFont="1" applyAlignment="1">
      <alignment horizontal="center"/>
    </xf>
    <xf numFmtId="0" fontId="1" fillId="0" borderId="0" xfId="3" applyAlignment="1">
      <alignment horizontal="centerContinuous"/>
    </xf>
    <xf numFmtId="0" fontId="7" fillId="0" borderId="0" xfId="0" applyFont="1" applyAlignment="1">
      <alignment horizontal="right"/>
    </xf>
    <xf numFmtId="4" fontId="6" fillId="0" borderId="0" xfId="0" applyNumberFormat="1" applyFont="1"/>
    <xf numFmtId="0" fontId="6" fillId="0" borderId="0" xfId="0" applyFont="1" applyAlignment="1">
      <alignment horizontal="left" indent="1"/>
    </xf>
    <xf numFmtId="0" fontId="6" fillId="0" borderId="2" xfId="0" applyFont="1" applyBorder="1" applyAlignment="1">
      <alignment horizontal="left" indent="1"/>
    </xf>
    <xf numFmtId="0" fontId="6" fillId="0" borderId="4" xfId="0" applyFont="1" applyBorder="1" applyAlignment="1">
      <alignment horizontal="left" indent="1"/>
    </xf>
    <xf numFmtId="0" fontId="6" fillId="0" borderId="0" xfId="0" applyFont="1" applyAlignment="1">
      <alignment vertical="top" wrapText="1"/>
    </xf>
  </cellXfs>
  <cellStyles count="4">
    <cellStyle name="Comma" xfId="1" builtinId="3"/>
    <cellStyle name="Normal" xfId="0" builtinId="0"/>
    <cellStyle name="Normal 3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FTE Enrollment by Student Level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Undergraduates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Headcount!#REF!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Lit>
                    <c:formatCode>General</c:formatCode>
                    <c:ptCount val="6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</c:numLit>
                </c15:cat>
              </c15:filteredCategoryTitle>
            </c:ext>
            <c:ext xmlns:c16="http://schemas.microsoft.com/office/drawing/2014/chart" uri="{C3380CC4-5D6E-409C-BE32-E72D297353CC}">
              <c16:uniqueId val="{00000000-2936-4F04-B967-3C6BD56436E7}"/>
            </c:ext>
          </c:extLst>
        </c:ser>
        <c:ser>
          <c:idx val="1"/>
          <c:order val="1"/>
          <c:tx>
            <c:v>Graduates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Headcount!#REF!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Lit>
                    <c:formatCode>General</c:formatCode>
                    <c:ptCount val="6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</c:numLit>
                </c15:cat>
              </c15:filteredCategoryTitle>
            </c:ext>
            <c:ext xmlns:c16="http://schemas.microsoft.com/office/drawing/2014/chart" uri="{C3380CC4-5D6E-409C-BE32-E72D297353CC}">
              <c16:uniqueId val="{00000001-2936-4F04-B967-3C6BD56436E7}"/>
            </c:ext>
          </c:extLst>
        </c:ser>
        <c:ser>
          <c:idx val="2"/>
          <c:order val="2"/>
          <c:tx>
            <c:v>Special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Headcount!#REF!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Lit>
                    <c:formatCode>General</c:formatCode>
                    <c:ptCount val="6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</c:numLit>
                </c15:cat>
              </c15:filteredCategoryTitle>
            </c:ext>
            <c:ext xmlns:c16="http://schemas.microsoft.com/office/drawing/2014/chart" uri="{C3380CC4-5D6E-409C-BE32-E72D297353CC}">
              <c16:uniqueId val="{00000002-2936-4F04-B967-3C6BD56436E7}"/>
            </c:ext>
          </c:extLst>
        </c:ser>
        <c:ser>
          <c:idx val="3"/>
          <c:order val="3"/>
          <c:tx>
            <c:v>Professional</c:v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Headcount!#REF!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Lit>
                    <c:formatCode>General</c:formatCode>
                    <c:ptCount val="6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</c:numLit>
                </c15:cat>
              </c15:filteredCategoryTitle>
            </c:ext>
            <c:ext xmlns:c16="http://schemas.microsoft.com/office/drawing/2014/chart" uri="{C3380CC4-5D6E-409C-BE32-E72D297353CC}">
              <c16:uniqueId val="{00000003-2936-4F04-B967-3C6BD5643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0285664"/>
        <c:axId val="220286056"/>
      </c:barChart>
      <c:catAx>
        <c:axId val="22028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0286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0286056"/>
        <c:scaling>
          <c:orientation val="minMax"/>
          <c:max val="45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0285664"/>
        <c:crosses val="autoZero"/>
        <c:crossBetween val="between"/>
        <c:majorUnit val="10000"/>
      </c:valAx>
      <c:spPr>
        <a:solidFill>
          <a:srgbClr val="FFFFFF"/>
        </a:solidFill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55" r="0.7500000000000025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0000"/>
                </a:solidFill>
                <a:latin typeface="+mj-lt"/>
                <a:ea typeface="Arial"/>
                <a:cs typeface="Arial" panose="020B0604020202020204" pitchFamily="34" charset="0"/>
              </a:defRPr>
            </a:pPr>
            <a:r>
              <a:rPr lang="en-US" sz="900">
                <a:latin typeface="+mj-lt"/>
                <a:cs typeface="Arial" panose="020B0604020202020204" pitchFamily="34" charset="0"/>
              </a:rPr>
              <a:t>Enrollment by Student Level
Fall 2025</a:t>
            </a:r>
          </a:p>
        </c:rich>
      </c:tx>
      <c:layout>
        <c:manualLayout>
          <c:xMode val="edge"/>
          <c:yMode val="edge"/>
          <c:x val="0.22195686971539919"/>
          <c:y val="6.4905326160461041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rgbClr val="000000"/>
              </a:solidFill>
              <a:latin typeface="+mj-lt"/>
              <a:ea typeface="Arial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5029026661942749"/>
          <c:y val="0.20091863517060371"/>
          <c:w val="0.45707194243547422"/>
          <c:h val="0.78506489901793552"/>
        </c:manualLayout>
      </c:layout>
      <c:pieChart>
        <c:varyColors val="1"/>
        <c:ser>
          <c:idx val="0"/>
          <c:order val="0"/>
          <c:spPr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1270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69C-49EE-8D1F-9BDE9A6A44F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270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69C-49EE-8D1F-9BDE9A6A44F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270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69C-49EE-8D1F-9BDE9A6A44F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270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69C-49EE-8D1F-9BDE9A6A44FE}"/>
              </c:ext>
            </c:extLst>
          </c:dPt>
          <c:dLbls>
            <c:dLbl>
              <c:idx val="0"/>
              <c:layout>
                <c:manualLayout>
                  <c:x val="1.3865196198301295E-2"/>
                  <c:y val="-3.990506254285782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01917270531401"/>
                      <c:h val="0.2596474427183088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669C-49EE-8D1F-9BDE9A6A44FE}"/>
                </c:ext>
              </c:extLst>
            </c:dLbl>
            <c:dLbl>
              <c:idx val="1"/>
              <c:layout>
                <c:manualLayout>
                  <c:x val="5.6066741657292841E-2"/>
                  <c:y val="-0.1021091958099832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69C-49EE-8D1F-9BDE9A6A44FE}"/>
                </c:ext>
              </c:extLst>
            </c:dLbl>
            <c:dLbl>
              <c:idx val="2"/>
              <c:layout>
                <c:manualLayout>
                  <c:x val="7.1341551056117988E-2"/>
                  <c:y val="-0.160083705752997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69C-49EE-8D1F-9BDE9A6A44FE}"/>
                </c:ext>
              </c:extLst>
            </c:dLbl>
            <c:dLbl>
              <c:idx val="3"/>
              <c:layout>
                <c:manualLayout>
                  <c:x val="8.0004993208159E-2"/>
                  <c:y val="7.5494269855085607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431574068995164"/>
                      <c:h val="0.2296173094343544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669C-49EE-8D1F-9BDE9A6A44FE}"/>
                </c:ext>
              </c:extLst>
            </c:dLbl>
            <c:numFmt formatCode="0%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635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Undergraduate</c:v>
              </c:pt>
              <c:pt idx="1">
                <c:v>Graduate</c:v>
              </c:pt>
              <c:pt idx="2">
                <c:v>Professional</c:v>
              </c:pt>
              <c:pt idx="3">
                <c:v>Postgraduate</c:v>
              </c:pt>
            </c:strLit>
          </c:cat>
          <c:val>
            <c:numRef>
              <c:f>(Table!$K$4,Table!$K$10,Table!$K$17,Table!$K$23)</c:f>
              <c:numCache>
                <c:formatCode>#,##0</c:formatCode>
                <c:ptCount val="4"/>
                <c:pt idx="0">
                  <c:v>23407</c:v>
                </c:pt>
                <c:pt idx="1">
                  <c:v>6269</c:v>
                </c:pt>
                <c:pt idx="2">
                  <c:v>1887</c:v>
                </c:pt>
                <c:pt idx="3">
                  <c:v>1335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69C-49EE-8D1F-9BDE9A6A44F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25"/>
      </c:pieChart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noFill/>
    <a:ln w="6350" cap="flat" cmpd="sng" algn="ctr">
      <a:noFill/>
      <a:prstDash val="solid"/>
      <a:round/>
    </a:ln>
    <a:effectLst/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55" r="0.75000000000000255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0000"/>
                </a:solidFill>
                <a:latin typeface="+mj-lt"/>
                <a:ea typeface="Arial"/>
                <a:cs typeface="Arial" panose="020B0604020202020204" pitchFamily="34" charset="0"/>
              </a:defRPr>
            </a:pPr>
            <a:r>
              <a:rPr lang="en-US" sz="900">
                <a:latin typeface="+mj-lt"/>
                <a:cs typeface="Arial" panose="020B0604020202020204" pitchFamily="34" charset="0"/>
              </a:rPr>
              <a:t>Annual Percent Change in Headcount Enrollment</a:t>
            </a:r>
          </a:p>
        </c:rich>
      </c:tx>
      <c:layout>
        <c:manualLayout>
          <c:xMode val="edge"/>
          <c:yMode val="edge"/>
          <c:x val="0.18938346348663301"/>
          <c:y val="6.1053179163415398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rgbClr val="000000"/>
              </a:solidFill>
              <a:latin typeface="+mj-lt"/>
              <a:ea typeface="Arial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52967320254997"/>
          <c:y val="0.15278733870840996"/>
          <c:w val="0.8283605465329571"/>
          <c:h val="0.68770804846998912"/>
        </c:manualLayout>
      </c:layout>
      <c:lineChart>
        <c:grouping val="standard"/>
        <c:varyColors val="0"/>
        <c:ser>
          <c:idx val="0"/>
          <c:order val="0"/>
          <c:tx>
            <c:strRef>
              <c:f>Table!$A$55</c:f>
              <c:strCache>
                <c:ptCount val="1"/>
                <c:pt idx="0">
                  <c:v>Undergraduate</c:v>
                </c:pt>
              </c:strCache>
            </c:strRef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triangle"/>
            <c:size val="6"/>
            <c:spPr>
              <a:solidFill>
                <a:schemeClr val="accent1"/>
              </a:solidFill>
              <a:ln w="6350" cap="flat" cmpd="sng" algn="ctr">
                <a:solidFill>
                  <a:schemeClr val="accent1"/>
                </a:solidFill>
                <a:prstDash val="solid"/>
                <a:round/>
              </a:ln>
              <a:effectLst/>
            </c:spPr>
          </c:marker>
          <c:cat>
            <c:numRef>
              <c:f>Table!$B$54:$K$54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Table!$B$55:$K$55</c:f>
              <c:numCache>
                <c:formatCode>0.0%</c:formatCode>
                <c:ptCount val="10"/>
                <c:pt idx="0">
                  <c:v>4.8293375801661431E-2</c:v>
                </c:pt>
                <c:pt idx="1">
                  <c:v>3.2436871278998152E-3</c:v>
                </c:pt>
                <c:pt idx="2">
                  <c:v>-2.1486453302774822E-2</c:v>
                </c:pt>
                <c:pt idx="3">
                  <c:v>-2.0828976536032457E-2</c:v>
                </c:pt>
                <c:pt idx="4">
                  <c:v>-4.7285464098073555E-2</c:v>
                </c:pt>
                <c:pt idx="5">
                  <c:v>-3.1205164992826398E-2</c:v>
                </c:pt>
                <c:pt idx="6">
                  <c:v>1.6891891891891893E-2</c:v>
                </c:pt>
                <c:pt idx="7">
                  <c:v>7.1451326628134528E-3</c:v>
                </c:pt>
                <c:pt idx="8">
                  <c:v>2.7474017171260731E-2</c:v>
                </c:pt>
                <c:pt idx="9">
                  <c:v>2.9422112762775971E-2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F9-470B-928E-B487D3FE4629}"/>
            </c:ext>
          </c:extLst>
        </c:ser>
        <c:ser>
          <c:idx val="2"/>
          <c:order val="1"/>
          <c:tx>
            <c:strRef>
              <c:f>Table!$A$56</c:f>
              <c:strCache>
                <c:ptCount val="1"/>
                <c:pt idx="0">
                  <c:v>Graduate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circle"/>
            <c:size val="6"/>
            <c:spPr>
              <a:solidFill>
                <a:schemeClr val="accent3"/>
              </a:solidFill>
              <a:ln w="6350" cap="flat" cmpd="sng" algn="ctr">
                <a:solidFill>
                  <a:schemeClr val="accent3"/>
                </a:solidFill>
                <a:prstDash val="solid"/>
                <a:round/>
              </a:ln>
              <a:effectLst/>
            </c:spPr>
          </c:marker>
          <c:cat>
            <c:numRef>
              <c:f>Table!$B$54:$K$54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Table!$B$56:$K$56</c:f>
              <c:numCache>
                <c:formatCode>0.0%</c:formatCode>
                <c:ptCount val="10"/>
                <c:pt idx="0">
                  <c:v>1.5875815840536249E-3</c:v>
                </c:pt>
                <c:pt idx="1">
                  <c:v>1.8316308559351884E-2</c:v>
                </c:pt>
                <c:pt idx="2">
                  <c:v>4.4967139398132136E-3</c:v>
                </c:pt>
                <c:pt idx="3">
                  <c:v>1.1363636363636364E-2</c:v>
                </c:pt>
                <c:pt idx="4">
                  <c:v>4.5454545454545456E-2</c:v>
                </c:pt>
                <c:pt idx="5">
                  <c:v>4.4618140368018241E-2</c:v>
                </c:pt>
                <c:pt idx="6">
                  <c:v>-4.0374123148869838E-2</c:v>
                </c:pt>
                <c:pt idx="7">
                  <c:v>-1.2508122157244964E-2</c:v>
                </c:pt>
                <c:pt idx="8">
                  <c:v>1.3982562921533147E-2</c:v>
                </c:pt>
                <c:pt idx="9">
                  <c:v>1.7034393251135625E-2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F9-470B-928E-B487D3FE4629}"/>
            </c:ext>
          </c:extLst>
        </c:ser>
        <c:ser>
          <c:idx val="1"/>
          <c:order val="2"/>
          <c:tx>
            <c:strRef>
              <c:f>Table!$A$57</c:f>
              <c:strCache>
                <c:ptCount val="1"/>
                <c:pt idx="0">
                  <c:v>Professional</c:v>
                </c:pt>
              </c:strCache>
            </c:strRef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6350" cap="flat" cmpd="sng" algn="ctr">
                <a:solidFill>
                  <a:schemeClr val="accent2"/>
                </a:solidFill>
                <a:prstDash val="solid"/>
                <a:round/>
              </a:ln>
              <a:effectLst/>
            </c:spPr>
          </c:marker>
          <c:cat>
            <c:numRef>
              <c:f>Table!$B$54:$K$54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Table!$B$57:$K$57</c:f>
              <c:numCache>
                <c:formatCode>0.0%</c:formatCode>
                <c:ptCount val="10"/>
                <c:pt idx="0">
                  <c:v>2.0011117287381877E-2</c:v>
                </c:pt>
                <c:pt idx="1">
                  <c:v>6.5395095367847414E-3</c:v>
                </c:pt>
                <c:pt idx="2">
                  <c:v>-3.2485110990795887E-3</c:v>
                </c:pt>
                <c:pt idx="3">
                  <c:v>8.690928843020097E-3</c:v>
                </c:pt>
                <c:pt idx="4">
                  <c:v>8.6160473882606354E-3</c:v>
                </c:pt>
                <c:pt idx="5">
                  <c:v>6.9407367859049655E-3</c:v>
                </c:pt>
                <c:pt idx="6">
                  <c:v>0</c:v>
                </c:pt>
                <c:pt idx="7">
                  <c:v>-2.8101802757158005E-2</c:v>
                </c:pt>
                <c:pt idx="8">
                  <c:v>2.4004364429896344E-2</c:v>
                </c:pt>
                <c:pt idx="9">
                  <c:v>5.3276505061267982E-3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F9-470B-928E-B487D3FE4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287232"/>
        <c:axId val="220287624"/>
      </c:lineChart>
      <c:catAx>
        <c:axId val="22028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220287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0287624"/>
        <c:scaling>
          <c:orientation val="minMax"/>
          <c:max val="0.1"/>
          <c:min val="-0.1"/>
        </c:scaling>
        <c:delete val="0"/>
        <c:axPos val="l"/>
        <c:majorGridlines>
          <c:spPr>
            <a:ln w="3175" cap="flat" cmpd="sng" algn="ctr">
              <a:solidFill>
                <a:srgbClr val="7D7D7D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900"/>
                  <a:t>Percent </a:t>
                </a:r>
              </a:p>
            </c:rich>
          </c:tx>
          <c:layout>
            <c:manualLayout>
              <c:xMode val="edge"/>
              <c:yMode val="edge"/>
              <c:x val="2.8424575451180211E-3"/>
              <c:y val="0.33128970058103918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220287232"/>
        <c:crosses val="autoZero"/>
        <c:crossBetween val="midCat"/>
        <c:majorUnit val="5.000000000000001E-2"/>
      </c:valAx>
      <c:spPr>
        <a:solidFill>
          <a:srgbClr val="FFFFFF"/>
        </a:solidFill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1238324833752336"/>
          <c:y val="0.18679742876451821"/>
          <c:w val="0.80867290794574176"/>
          <c:h val="0.1262766491486044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Arial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6350" cap="flat" cmpd="sng" algn="ctr">
      <a:noFill/>
      <a:prstDash val="solid"/>
      <a:round/>
    </a:ln>
    <a:effectLst/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55" r="0.75000000000000255" t="1" header="0.5" footer="0.5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ysClr val="windowText" lastClr="000000"/>
                </a:solidFill>
                <a:latin typeface="+mj-lt"/>
                <a:ea typeface="+mn-ea"/>
                <a:cs typeface="Arial" panose="020B0604020202020204" pitchFamily="34" charset="0"/>
              </a:defRPr>
            </a:pPr>
            <a:r>
              <a:rPr lang="en-US" sz="1050" b="1">
                <a:solidFill>
                  <a:sysClr val="windowText" lastClr="000000"/>
                </a:solidFill>
                <a:latin typeface="+mj-lt"/>
                <a:cs typeface="Arial" panose="020B0604020202020204" pitchFamily="34" charset="0"/>
              </a:rPr>
              <a:t>Undergraduate</a:t>
            </a:r>
          </a:p>
        </c:rich>
      </c:tx>
      <c:layout>
        <c:manualLayout>
          <c:xMode val="edge"/>
          <c:yMode val="edge"/>
          <c:x val="0.23452401439510784"/>
          <c:y val="4.43916593759113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ysClr val="windowText" lastClr="000000"/>
              </a:solidFill>
              <a:latin typeface="+mj-lt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3735564304461932E-2"/>
          <c:y val="0.18224190726159231"/>
          <c:w val="0.4751444110723273"/>
          <c:h val="0.64012510936132982"/>
        </c:manualLayout>
      </c:layout>
      <c:pieChart>
        <c:varyColors val="1"/>
        <c:ser>
          <c:idx val="0"/>
          <c:order val="0"/>
          <c:spPr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1270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FFC-40C2-9793-46CF0E0EE7C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270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FFC-40C2-9793-46CF0E0EE7C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270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FFC-40C2-9793-46CF0E0EE7C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270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FFC-40C2-9793-46CF0E0EE7C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270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FFC-40C2-9793-46CF0E0EE7C6}"/>
              </c:ext>
            </c:extLst>
          </c:dPt>
          <c:dLbls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9FFC-40C2-9793-46CF0E0EE7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Charts!$Q$8:$Q$12</c:f>
              <c:strCache>
                <c:ptCount val="5"/>
                <c:pt idx="0">
                  <c:v>Freshmen</c:v>
                </c:pt>
                <c:pt idx="1">
                  <c:v>Sophomores</c:v>
                </c:pt>
                <c:pt idx="2">
                  <c:v>Juniors</c:v>
                </c:pt>
                <c:pt idx="3">
                  <c:v>Seniors</c:v>
                </c:pt>
                <c:pt idx="4">
                  <c:v>Unclassified</c:v>
                </c:pt>
              </c:strCache>
            </c:strRef>
          </c:cat>
          <c:val>
            <c:numRef>
              <c:f>Charts!$S$8:$S$12</c:f>
              <c:numCache>
                <c:formatCode>0%</c:formatCode>
                <c:ptCount val="5"/>
                <c:pt idx="0">
                  <c:v>0.23211005254838296</c:v>
                </c:pt>
                <c:pt idx="1">
                  <c:v>0.22835049344213271</c:v>
                </c:pt>
                <c:pt idx="2">
                  <c:v>0.24680651087281583</c:v>
                </c:pt>
                <c:pt idx="3">
                  <c:v>0.27128636732601358</c:v>
                </c:pt>
                <c:pt idx="4">
                  <c:v>2.1446575810654931E-2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FFC-40C2-9793-46CF0E0EE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ysClr val="windowText" lastClr="000000"/>
                </a:solidFill>
                <a:latin typeface="+mj-lt"/>
                <a:ea typeface="+mn-ea"/>
                <a:cs typeface="Arial" panose="020B0604020202020204" pitchFamily="34" charset="0"/>
              </a:defRPr>
            </a:pPr>
            <a:r>
              <a:rPr lang="en-US" sz="1050" b="1">
                <a:solidFill>
                  <a:sysClr val="windowText" lastClr="000000"/>
                </a:solidFill>
                <a:latin typeface="+mj-lt"/>
                <a:cs typeface="Arial" panose="020B0604020202020204" pitchFamily="34" charset="0"/>
              </a:rPr>
              <a:t>Graduate</a:t>
            </a:r>
          </a:p>
        </c:rich>
      </c:tx>
      <c:layout>
        <c:manualLayout>
          <c:xMode val="edge"/>
          <c:yMode val="edge"/>
          <c:x val="0.31621737156273189"/>
          <c:y val="4.5325846248840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ysClr val="windowText" lastClr="000000"/>
              </a:solidFill>
              <a:latin typeface="+mj-lt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49343832020997E-2"/>
          <c:y val="0.19195194350706163"/>
          <c:w val="0.45448118985126862"/>
          <c:h val="0.64925884264466938"/>
        </c:manualLayout>
      </c:layout>
      <c:pieChart>
        <c:varyColors val="1"/>
        <c:ser>
          <c:idx val="0"/>
          <c:order val="0"/>
          <c:spPr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1270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10E-4C38-A833-507304F42D9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270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10E-4C38-A833-507304F42D9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270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10E-4C38-A833-507304F42D92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910E-4C38-A833-507304F42D92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910E-4C38-A833-507304F42D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Charts!$Q$17:$Q$19</c:f>
              <c:strCache>
                <c:ptCount val="3"/>
                <c:pt idx="0">
                  <c:v>Master's</c:v>
                </c:pt>
                <c:pt idx="1">
                  <c:v>Doctoral</c:v>
                </c:pt>
                <c:pt idx="2">
                  <c:v>Other</c:v>
                </c:pt>
              </c:strCache>
            </c:strRef>
          </c:cat>
          <c:val>
            <c:numRef>
              <c:f>Charts!$S$17:$S$19</c:f>
              <c:numCache>
                <c:formatCode>0%</c:formatCode>
                <c:ptCount val="3"/>
                <c:pt idx="0">
                  <c:v>0.56532142287446163</c:v>
                </c:pt>
                <c:pt idx="1">
                  <c:v>0.39256659754346784</c:v>
                </c:pt>
                <c:pt idx="2">
                  <c:v>4.2111979582070504E-2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10E-4C38-A833-507304F42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45" r="0.45" t="0.75" header="0.3" footer="0.3"/>
    <c:pageSetup orientation="portrait"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ysClr val="windowText" lastClr="000000"/>
                </a:solidFill>
                <a:latin typeface="+mj-lt"/>
                <a:ea typeface="+mn-ea"/>
                <a:cs typeface="Arial" panose="020B0604020202020204" pitchFamily="34" charset="0"/>
              </a:defRPr>
            </a:pPr>
            <a:r>
              <a:rPr lang="en-US" sz="1050" b="1">
                <a:solidFill>
                  <a:sysClr val="windowText" lastClr="000000"/>
                </a:solidFill>
                <a:latin typeface="+mj-lt"/>
                <a:cs typeface="Arial" panose="020B0604020202020204" pitchFamily="34" charset="0"/>
              </a:rPr>
              <a:t>Professional</a:t>
            </a:r>
          </a:p>
        </c:rich>
      </c:tx>
      <c:layout>
        <c:manualLayout>
          <c:xMode val="edge"/>
          <c:yMode val="edge"/>
          <c:x val="0.24699360712690996"/>
          <c:y val="5.08579691011677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ysClr val="windowText" lastClr="000000"/>
              </a:solidFill>
              <a:latin typeface="+mj-lt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6520341207349082E-2"/>
          <c:y val="0.17338238970128733"/>
          <c:w val="0.46154702537182851"/>
          <c:h val="0.65935289338832648"/>
        </c:manualLayout>
      </c:layout>
      <c:pieChart>
        <c:varyColors val="1"/>
        <c:ser>
          <c:idx val="0"/>
          <c:order val="0"/>
          <c:spPr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1270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008-462D-9FD1-8B4A3E062C6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270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008-462D-9FD1-8B4A3E062C6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270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008-462D-9FD1-8B4A3E062C6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270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008-462D-9FD1-8B4A3E062C6D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3008-462D-9FD1-8B4A3E062C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Charts!$Q$23:$Q$26</c:f>
              <c:strCache>
                <c:ptCount val="4"/>
                <c:pt idx="0">
                  <c:v>Dentistry (DDS)</c:v>
                </c:pt>
                <c:pt idx="1">
                  <c:v>Law (JD)</c:v>
                </c:pt>
                <c:pt idx="2">
                  <c:v>Medicine (MD)</c:v>
                </c:pt>
                <c:pt idx="3">
                  <c:v>Pharmacy (PharmD)</c:v>
                </c:pt>
              </c:strCache>
            </c:strRef>
          </c:cat>
          <c:val>
            <c:numRef>
              <c:f>Charts!$S$23:$S$26</c:f>
              <c:numCache>
                <c:formatCode>0%</c:formatCode>
                <c:ptCount val="4"/>
                <c:pt idx="0">
                  <c:v>0.17329093799682035</c:v>
                </c:pt>
                <c:pt idx="1">
                  <c:v>0.26497085320614733</c:v>
                </c:pt>
                <c:pt idx="2">
                  <c:v>0.34976152623211448</c:v>
                </c:pt>
                <c:pt idx="3">
                  <c:v>0.21197668256491786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008-462D-9FD1-8B4A3E062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657409525054181"/>
          <c:y val="0.90143021044525118"/>
          <c:w val="0.61407480314960627"/>
          <c:h val="7.41735408073990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ysClr val="windowText" lastClr="000000"/>
                </a:solidFill>
                <a:latin typeface="+mj-lt"/>
                <a:ea typeface="+mn-ea"/>
                <a:cs typeface="Arial" panose="020B0604020202020204" pitchFamily="34" charset="0"/>
              </a:defRPr>
            </a:pPr>
            <a:r>
              <a:rPr lang="en-US" sz="1050" b="1">
                <a:solidFill>
                  <a:sysClr val="windowText" lastClr="000000"/>
                </a:solidFill>
                <a:latin typeface="+mj-lt"/>
                <a:cs typeface="Arial" panose="020B0604020202020204" pitchFamily="34" charset="0"/>
              </a:rPr>
              <a:t>Post Graduate</a:t>
            </a:r>
          </a:p>
        </c:rich>
      </c:tx>
      <c:layout>
        <c:manualLayout>
          <c:xMode val="edge"/>
          <c:yMode val="edge"/>
          <c:x val="0.31880992724010765"/>
          <c:y val="5.39472236629104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ysClr val="windowText" lastClr="000000"/>
              </a:solidFill>
              <a:latin typeface="+mj-lt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208661417322837E-2"/>
          <c:y val="0.18648981377327833"/>
          <c:w val="0.45621478565179352"/>
          <c:h val="0.65173540807399077"/>
        </c:manualLayout>
      </c:layout>
      <c:pieChart>
        <c:varyColors val="1"/>
        <c:ser>
          <c:idx val="0"/>
          <c:order val="0"/>
          <c:spPr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1270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D10-4CE9-8041-E8A38B5E2C3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270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D10-4CE9-8041-E8A38B5E2C3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270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D10-4CE9-8041-E8A38B5E2C36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4D10-4CE9-8041-E8A38B5E2C36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4D10-4CE9-8041-E8A38B5E2C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Charts!$Q$30:$Q$32</c:f>
              <c:strCache>
                <c:ptCount val="3"/>
                <c:pt idx="0">
                  <c:v>Residents</c:v>
                </c:pt>
                <c:pt idx="1">
                  <c:v>Fellows</c:v>
                </c:pt>
                <c:pt idx="2">
                  <c:v>Post-Doctoral</c:v>
                </c:pt>
              </c:strCache>
            </c:strRef>
          </c:cat>
          <c:val>
            <c:numRef>
              <c:f>Charts!$S$30:$S$32</c:f>
              <c:numCache>
                <c:formatCode>0%</c:formatCode>
                <c:ptCount val="3"/>
                <c:pt idx="0">
                  <c:v>0.59101123595505622</c:v>
                </c:pt>
                <c:pt idx="1">
                  <c:v>0.1745318352059925</c:v>
                </c:pt>
                <c:pt idx="2">
                  <c:v>0.23445692883895131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D10-4CE9-8041-E8A38B5E2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35</xdr:row>
      <xdr:rowOff>0</xdr:rowOff>
    </xdr:from>
    <xdr:to>
      <xdr:col>6</xdr:col>
      <xdr:colOff>0</xdr:colOff>
      <xdr:row>45</xdr:row>
      <xdr:rowOff>133350</xdr:rowOff>
    </xdr:to>
    <xdr:graphicFrame macro="">
      <xdr:nvGraphicFramePr>
        <xdr:cNvPr id="2" name="Chart 2" descr="Pie chart showing that undergraduate students make up 71% of total enrollment in fall 2025.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35</xdr:row>
      <xdr:rowOff>1813</xdr:rowOff>
    </xdr:from>
    <xdr:to>
      <xdr:col>3</xdr:col>
      <xdr:colOff>591911</xdr:colOff>
      <xdr:row>45</xdr:row>
      <xdr:rowOff>69213</xdr:rowOff>
    </xdr:to>
    <xdr:graphicFrame macro="">
      <xdr:nvGraphicFramePr>
        <xdr:cNvPr id="3" name="Chart 4" descr="Pie chart showing that undergraduate students made up 71% of total enrollment in fall 2025.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114300</xdr:colOff>
      <xdr:row>35</xdr:row>
      <xdr:rowOff>1813</xdr:rowOff>
    </xdr:from>
    <xdr:to>
      <xdr:col>10</xdr:col>
      <xdr:colOff>571500</xdr:colOff>
      <xdr:row>45</xdr:row>
      <xdr:rowOff>74203</xdr:rowOff>
    </xdr:to>
    <xdr:graphicFrame macro="">
      <xdr:nvGraphicFramePr>
        <xdr:cNvPr id="4" name="Chart 7" descr="Line chart comparing trends in annual percent change in enrollment for undergraduate, graduate, and professional students.  In the last three years each group has changed plus or minus less than 3%.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19049</xdr:rowOff>
    </xdr:from>
    <xdr:to>
      <xdr:col>6</xdr:col>
      <xdr:colOff>320040</xdr:colOff>
      <xdr:row>20</xdr:row>
      <xdr:rowOff>142874</xdr:rowOff>
    </xdr:to>
    <xdr:graphicFrame macro="">
      <xdr:nvGraphicFramePr>
        <xdr:cNvPr id="2" name="Chart 1" descr="Pie chart showing that undergraduate enrollment is split almost equally across first-, second-, third-, and fourth-year students, with slightly more seniors and fewer sophomores.">
          <a:extLst>
            <a:ext uri="{FF2B5EF4-FFF2-40B4-BE49-F238E27FC236}">
              <a16:creationId xmlns:a16="http://schemas.microsoft.com/office/drawing/2014/main" id="{947B6D4E-024A-4F9D-BA36-87BF74EBCC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361951</xdr:colOff>
      <xdr:row>1</xdr:row>
      <xdr:rowOff>19049</xdr:rowOff>
    </xdr:from>
    <xdr:to>
      <xdr:col>12</xdr:col>
      <xdr:colOff>681991</xdr:colOff>
      <xdr:row>20</xdr:row>
      <xdr:rowOff>142874</xdr:rowOff>
    </xdr:to>
    <xdr:graphicFrame macro="">
      <xdr:nvGraphicFramePr>
        <xdr:cNvPr id="3" name="Chart 2" descr="Pie chart showing that 57% of graduate students in fall 2025 are pursuing a master's degree, adn 39% a doctoral degree.">
          <a:extLst>
            <a:ext uri="{FF2B5EF4-FFF2-40B4-BE49-F238E27FC236}">
              <a16:creationId xmlns:a16="http://schemas.microsoft.com/office/drawing/2014/main" id="{DA7A2C28-56D0-4126-8E3E-D7EC077042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21</xdr:row>
      <xdr:rowOff>19050</xdr:rowOff>
    </xdr:from>
    <xdr:to>
      <xdr:col>6</xdr:col>
      <xdr:colOff>320040</xdr:colOff>
      <xdr:row>40</xdr:row>
      <xdr:rowOff>142875</xdr:rowOff>
    </xdr:to>
    <xdr:graphicFrame macro="">
      <xdr:nvGraphicFramePr>
        <xdr:cNvPr id="4" name="Chart 3" descr="Pie chart showing that 35% of professional students are in the Carver College of Medicine, 26% in Law, 21% in Pharmacy, and 17% in Dentistry.">
          <a:extLst>
            <a:ext uri="{FF2B5EF4-FFF2-40B4-BE49-F238E27FC236}">
              <a16:creationId xmlns:a16="http://schemas.microsoft.com/office/drawing/2014/main" id="{D54AB12A-7FBD-4B17-97D3-A54537E12C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361951</xdr:colOff>
      <xdr:row>21</xdr:row>
      <xdr:rowOff>19050</xdr:rowOff>
    </xdr:from>
    <xdr:to>
      <xdr:col>12</xdr:col>
      <xdr:colOff>681991</xdr:colOff>
      <xdr:row>40</xdr:row>
      <xdr:rowOff>142875</xdr:rowOff>
    </xdr:to>
    <xdr:graphicFrame macro="">
      <xdr:nvGraphicFramePr>
        <xdr:cNvPr id="5" name="Chart 4" descr="Pie chart showing that 59% of postgraduate students in fall 2025 are residents and 17% fellows in the Carver College of Medicine, and 23% are postdoctoral.">
          <a:extLst>
            <a:ext uri="{FF2B5EF4-FFF2-40B4-BE49-F238E27FC236}">
              <a16:creationId xmlns:a16="http://schemas.microsoft.com/office/drawing/2014/main" id="{FC9FBFE7-1E0E-439E-A52D-E918B2A14F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9525</xdr:colOff>
      <xdr:row>6</xdr:row>
      <xdr:rowOff>123826</xdr:rowOff>
    </xdr:from>
    <xdr:to>
      <xdr:col>6</xdr:col>
      <xdr:colOff>209551</xdr:colOff>
      <xdr:row>14</xdr:row>
      <xdr:rowOff>9526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D1F42A0E-1C05-432D-B630-50DC5E1E4C8A}"/>
            </a:ext>
          </a:extLst>
        </xdr:cNvPr>
        <xdr:cNvSpPr txBox="1"/>
      </xdr:nvSpPr>
      <xdr:spPr>
        <a:xfrm>
          <a:off x="2749550" y="1092201"/>
          <a:ext cx="1574801" cy="1181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defTabSz="914400">
            <a:tabLst>
              <a:tab pos="1188720" algn="r"/>
            </a:tabLst>
          </a:pPr>
          <a:r>
            <a:rPr lang="en-US" sz="900" baseline="0">
              <a:latin typeface="+mn-lt"/>
              <a:cs typeface="Arial" panose="020B0604020202020204" pitchFamily="34" charset="0"/>
            </a:rPr>
            <a:t>Freshmen	5,433 </a:t>
          </a:r>
        </a:p>
        <a:p>
          <a:pPr defTabSz="914400">
            <a:tabLst>
              <a:tab pos="1188720" algn="r"/>
            </a:tabLst>
          </a:pPr>
          <a:r>
            <a:rPr lang="en-US" sz="900" baseline="0">
              <a:latin typeface="+mn-lt"/>
              <a:cs typeface="Arial" panose="020B0604020202020204" pitchFamily="34" charset="0"/>
            </a:rPr>
            <a:t>Sophomores	5,345</a:t>
          </a:r>
        </a:p>
        <a:p>
          <a:pPr defTabSz="914400">
            <a:tabLst>
              <a:tab pos="1188720" algn="r"/>
            </a:tabLst>
          </a:pPr>
          <a:r>
            <a:rPr lang="en-US" sz="900" baseline="0">
              <a:latin typeface="+mn-lt"/>
              <a:cs typeface="Arial" panose="020B0604020202020204" pitchFamily="34" charset="0"/>
            </a:rPr>
            <a:t>Juniors	5,777</a:t>
          </a:r>
        </a:p>
        <a:p>
          <a:pPr defTabSz="914400">
            <a:tabLst>
              <a:tab pos="1188720" algn="r"/>
            </a:tabLst>
          </a:pPr>
          <a:r>
            <a:rPr lang="en-US" sz="900" baseline="0">
              <a:latin typeface="+mn-lt"/>
              <a:cs typeface="Arial" panose="020B0604020202020204" pitchFamily="34" charset="0"/>
            </a:rPr>
            <a:t>Seniors	6,350</a:t>
          </a:r>
        </a:p>
        <a:p>
          <a:pPr defTabSz="914400">
            <a:spcAft>
              <a:spcPts val="600"/>
            </a:spcAft>
            <a:tabLst>
              <a:tab pos="1188720" algn="r"/>
            </a:tabLst>
          </a:pPr>
          <a:r>
            <a:rPr lang="en-US" sz="900" u="none" baseline="0">
              <a:latin typeface="+mn-lt"/>
              <a:cs typeface="Arial" panose="020B0604020202020204" pitchFamily="34" charset="0"/>
            </a:rPr>
            <a:t>Unclassified	502</a:t>
          </a:r>
        </a:p>
        <a:p>
          <a:pPr defTabSz="914400">
            <a:tabLst>
              <a:tab pos="1188720" algn="r"/>
            </a:tabLst>
          </a:pPr>
          <a:r>
            <a:rPr lang="en-US" sz="900" baseline="0">
              <a:latin typeface="+mn-lt"/>
              <a:cs typeface="Arial" panose="020B0604020202020204" pitchFamily="34" charset="0"/>
            </a:rPr>
            <a:t>Total	23,407</a:t>
          </a:r>
          <a:endParaRPr lang="en-US" sz="900">
            <a:latin typeface="+mn-lt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0.54774</cdr:x>
      <cdr:y>0.33069</cdr:y>
    </cdr:from>
    <cdr:to>
      <cdr:x>0.8875</cdr:x>
      <cdr:y>0.63393</cdr:y>
    </cdr:to>
    <cdr:sp macro="" textlink="">
      <cdr:nvSpPr>
        <cdr:cNvPr id="2" name="TextBox 5"/>
        <cdr:cNvSpPr txBox="1"/>
      </cdr:nvSpPr>
      <cdr:spPr>
        <a:xfrm xmlns:a="http://schemas.openxmlformats.org/drawingml/2006/main">
          <a:off x="2504266" y="1058338"/>
          <a:ext cx="1553383" cy="9704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tabLst>
              <a:tab pos="1097280" algn="r"/>
            </a:tabLst>
          </a:pPr>
          <a:r>
            <a:rPr lang="en-US" sz="900">
              <a:latin typeface="+mn-lt"/>
              <a:cs typeface="Arial" panose="020B0604020202020204" pitchFamily="34" charset="0"/>
            </a:rPr>
            <a:t>Master's	3,544</a:t>
          </a:r>
        </a:p>
        <a:p xmlns:a="http://schemas.openxmlformats.org/drawingml/2006/main">
          <a:pPr>
            <a:tabLst>
              <a:tab pos="1097280" algn="r"/>
            </a:tabLst>
          </a:pPr>
          <a:r>
            <a:rPr lang="en-US" sz="900" baseline="0">
              <a:latin typeface="+mn-lt"/>
              <a:cs typeface="Arial" panose="020B0604020202020204" pitchFamily="34" charset="0"/>
            </a:rPr>
            <a:t>Doctoral	2,461</a:t>
          </a:r>
        </a:p>
        <a:p xmlns:a="http://schemas.openxmlformats.org/drawingml/2006/main">
          <a:pPr>
            <a:spcAft>
              <a:spcPts val="600"/>
            </a:spcAft>
            <a:tabLst>
              <a:tab pos="1097280" algn="r"/>
            </a:tabLst>
          </a:pPr>
          <a:r>
            <a:rPr lang="en-US" sz="900" u="none" baseline="0">
              <a:latin typeface="+mn-lt"/>
              <a:cs typeface="Arial" panose="020B0604020202020204" pitchFamily="34" charset="0"/>
            </a:rPr>
            <a:t>Other	264</a:t>
          </a:r>
        </a:p>
        <a:p xmlns:a="http://schemas.openxmlformats.org/drawingml/2006/main">
          <a:pPr>
            <a:tabLst>
              <a:tab pos="1097280" algn="r"/>
            </a:tabLst>
          </a:pPr>
          <a:r>
            <a:rPr lang="en-US" sz="900" baseline="0">
              <a:latin typeface="+mn-lt"/>
              <a:cs typeface="Arial" panose="020B0604020202020204" pitchFamily="34" charset="0"/>
            </a:rPr>
            <a:t>Total	6,269</a:t>
          </a:r>
          <a:endParaRPr lang="en-US" sz="900">
            <a:latin typeface="+mn-lt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0.53809</cdr:x>
      <cdr:y>0.35647</cdr:y>
    </cdr:from>
    <cdr:to>
      <cdr:x>0.87083</cdr:x>
      <cdr:y>0.68452</cdr:y>
    </cdr:to>
    <cdr:sp macro="" textlink="">
      <cdr:nvSpPr>
        <cdr:cNvPr id="2" name="TextBox 5"/>
        <cdr:cNvSpPr txBox="1"/>
      </cdr:nvSpPr>
      <cdr:spPr>
        <a:xfrm xmlns:a="http://schemas.openxmlformats.org/drawingml/2006/main">
          <a:off x="2460162" y="1140848"/>
          <a:ext cx="1521287" cy="10499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1097280" algn="r"/>
            </a:tabLst>
            <a:defRPr/>
          </a:pPr>
          <a:r>
            <a:rPr lang="en-US" sz="90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Dentistry 	327</a:t>
          </a:r>
          <a:endParaRPr lang="en-US" sz="900">
            <a:effectLst/>
            <a:latin typeface="+mn-lt"/>
            <a:cs typeface="Arial" panose="020B0604020202020204" pitchFamily="34" charset="0"/>
          </a:endParaRPr>
        </a:p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1097280" algn="r"/>
            </a:tabLst>
            <a:defRPr/>
          </a:pPr>
          <a:r>
            <a:rPr lang="en-US" sz="90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Law	500</a:t>
          </a:r>
          <a:endParaRPr lang="en-US" sz="900">
            <a:effectLst/>
            <a:latin typeface="+mn-lt"/>
            <a:cs typeface="Arial" panose="020B0604020202020204" pitchFamily="34" charset="0"/>
          </a:endParaRPr>
        </a:p>
        <a:p xmlns:a="http://schemas.openxmlformats.org/drawingml/2006/main">
          <a:pPr>
            <a:tabLst>
              <a:tab pos="1097280" algn="r"/>
            </a:tabLst>
          </a:pPr>
          <a:r>
            <a:rPr lang="en-US" sz="900">
              <a:latin typeface="+mn-lt"/>
              <a:cs typeface="Arial" panose="020B0604020202020204" pitchFamily="34" charset="0"/>
            </a:rPr>
            <a:t>Medicine	660</a:t>
          </a:r>
        </a:p>
        <a:p xmlns:a="http://schemas.openxmlformats.org/drawingml/2006/main">
          <a:pPr>
            <a:spcAft>
              <a:spcPts val="600"/>
            </a:spcAft>
            <a:tabLst>
              <a:tab pos="1097280" algn="r"/>
            </a:tabLst>
          </a:pPr>
          <a:r>
            <a:rPr lang="en-US" sz="900" baseline="0">
              <a:latin typeface="+mn-lt"/>
              <a:cs typeface="Arial" panose="020B0604020202020204" pitchFamily="34" charset="0"/>
            </a:rPr>
            <a:t>Pharmacy	400</a:t>
          </a:r>
        </a:p>
        <a:p xmlns:a="http://schemas.openxmlformats.org/drawingml/2006/main">
          <a:pPr>
            <a:spcAft>
              <a:spcPts val="300"/>
            </a:spcAft>
            <a:tabLst>
              <a:tab pos="1097280" algn="r"/>
            </a:tabLst>
          </a:pPr>
          <a:r>
            <a:rPr lang="en-US" sz="900" baseline="0">
              <a:latin typeface="+mn-lt"/>
              <a:cs typeface="Arial" panose="020B0604020202020204" pitchFamily="34" charset="0"/>
            </a:rPr>
            <a:t>Total 	1,887</a:t>
          </a:r>
          <a:endParaRPr lang="en-US" sz="900">
            <a:latin typeface="+mn-lt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0.54989</cdr:x>
      <cdr:y>0.36935</cdr:y>
    </cdr:from>
    <cdr:to>
      <cdr:x>0.91772</cdr:x>
      <cdr:y>0.63482</cdr:y>
    </cdr:to>
    <cdr:sp macro="" textlink="">
      <cdr:nvSpPr>
        <cdr:cNvPr id="3" name="TextBox 5"/>
        <cdr:cNvSpPr txBox="1"/>
      </cdr:nvSpPr>
      <cdr:spPr>
        <a:xfrm xmlns:a="http://schemas.openxmlformats.org/drawingml/2006/main">
          <a:off x="2514097" y="1182065"/>
          <a:ext cx="1681725" cy="8496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1097280" algn="r"/>
            </a:tabLst>
            <a:defRPr/>
          </a:pPr>
          <a:r>
            <a:rPr lang="en-US" sz="90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Residents</a:t>
          </a:r>
          <a:r>
            <a:rPr lang="en-US" sz="90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 	789</a:t>
          </a:r>
          <a:endParaRPr lang="en-US" sz="900">
            <a:effectLst/>
            <a:latin typeface="+mn-lt"/>
            <a:cs typeface="Arial" panose="020B0604020202020204" pitchFamily="34" charset="0"/>
          </a:endParaRPr>
        </a:p>
        <a:p xmlns:a="http://schemas.openxmlformats.org/drawingml/2006/main">
          <a:pPr>
            <a:tabLst>
              <a:tab pos="1097280" algn="r"/>
            </a:tabLst>
          </a:pPr>
          <a:r>
            <a:rPr lang="en-US" sz="900">
              <a:latin typeface="+mn-lt"/>
              <a:cs typeface="Arial" panose="020B0604020202020204" pitchFamily="34" charset="0"/>
            </a:rPr>
            <a:t>Fello</a:t>
          </a:r>
          <a:r>
            <a:rPr lang="en-US" sz="900" baseline="0">
              <a:latin typeface="+mn-lt"/>
              <a:cs typeface="Arial" panose="020B0604020202020204" pitchFamily="34" charset="0"/>
            </a:rPr>
            <a:t>ws </a:t>
          </a:r>
          <a:r>
            <a:rPr lang="en-US" sz="900">
              <a:latin typeface="+mn-lt"/>
              <a:cs typeface="Arial" panose="020B0604020202020204" pitchFamily="34" charset="0"/>
            </a:rPr>
            <a:t> 	233    </a:t>
          </a:r>
        </a:p>
        <a:p xmlns:a="http://schemas.openxmlformats.org/drawingml/2006/main">
          <a:pPr>
            <a:spcAft>
              <a:spcPts val="600"/>
            </a:spcAft>
            <a:tabLst>
              <a:tab pos="1097280" algn="r"/>
            </a:tabLst>
          </a:pPr>
          <a:r>
            <a:rPr lang="en-US" sz="900" u="none" baseline="0">
              <a:latin typeface="+mn-lt"/>
              <a:cs typeface="Arial" panose="020B0604020202020204" pitchFamily="34" charset="0"/>
            </a:rPr>
            <a:t>Post Doctoral 	313</a:t>
          </a:r>
        </a:p>
        <a:p xmlns:a="http://schemas.openxmlformats.org/drawingml/2006/main">
          <a:pPr>
            <a:tabLst>
              <a:tab pos="1097280" algn="r"/>
            </a:tabLst>
          </a:pPr>
          <a:r>
            <a:rPr lang="en-US" sz="900" baseline="0">
              <a:latin typeface="+mn-lt"/>
              <a:cs typeface="Arial" panose="020B0604020202020204" pitchFamily="34" charset="0"/>
            </a:rPr>
            <a:t>Total  	1,335</a:t>
          </a:r>
          <a:endParaRPr lang="en-US" sz="900">
            <a:latin typeface="+mn-lt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Data Digest 2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FCD00"/>
      </a:accent1>
      <a:accent2>
        <a:srgbClr val="000000"/>
      </a:accent2>
      <a:accent3>
        <a:srgbClr val="63666A"/>
      </a:accent3>
      <a:accent4>
        <a:srgbClr val="00558C"/>
      </a:accent4>
      <a:accent5>
        <a:srgbClr val="00664F"/>
      </a:accent5>
      <a:accent6>
        <a:srgbClr val="BD472A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9"/>
  <sheetViews>
    <sheetView tabSelected="1" zoomScaleNormal="100" workbookViewId="0">
      <pane xSplit="1" ySplit="3" topLeftCell="B4" activePane="bottomRight" state="frozen"/>
      <selection pane="topRight" activeCell="C1" sqref="C1"/>
      <selection pane="bottomLeft" activeCell="A4" sqref="A4"/>
      <selection pane="bottomRight" activeCell="A34" sqref="A34"/>
    </sheetView>
  </sheetViews>
  <sheetFormatPr defaultColWidth="9" defaultRowHeight="12.5" x14ac:dyDescent="0.25"/>
  <cols>
    <col min="1" max="1" width="21.1640625" style="1" customWidth="1"/>
    <col min="2" max="6" width="9" style="1"/>
    <col min="7" max="11" width="9" style="1" customWidth="1"/>
    <col min="12" max="16384" width="9" style="1"/>
  </cols>
  <sheetData>
    <row r="1" spans="1:12" ht="14" x14ac:dyDescent="0.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10"/>
    </row>
    <row r="2" spans="1:12" ht="6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10"/>
    </row>
    <row r="3" spans="1:12" x14ac:dyDescent="0.25">
      <c r="A3" s="5" t="s">
        <v>1</v>
      </c>
      <c r="B3" s="6">
        <v>2016</v>
      </c>
      <c r="C3" s="6">
        <v>2017</v>
      </c>
      <c r="D3" s="6">
        <v>2018</v>
      </c>
      <c r="E3" s="6">
        <v>2019</v>
      </c>
      <c r="F3" s="6">
        <v>2020</v>
      </c>
      <c r="G3" s="6">
        <v>2021</v>
      </c>
      <c r="H3" s="6">
        <v>2022</v>
      </c>
      <c r="I3" s="6">
        <v>2023</v>
      </c>
      <c r="J3" s="6">
        <v>2024</v>
      </c>
      <c r="K3" s="6">
        <v>2025</v>
      </c>
      <c r="L3" s="10"/>
    </row>
    <row r="4" spans="1:12" x14ac:dyDescent="0.25">
      <c r="A4" s="8" t="s">
        <v>2</v>
      </c>
      <c r="B4" s="9">
        <f t="shared" ref="B4:H4" si="0">SUM(B5:B9)</f>
        <v>24355</v>
      </c>
      <c r="C4" s="9">
        <f t="shared" si="0"/>
        <v>24434</v>
      </c>
      <c r="D4" s="9">
        <f t="shared" si="0"/>
        <v>23909</v>
      </c>
      <c r="E4" s="9">
        <f t="shared" si="0"/>
        <v>23411</v>
      </c>
      <c r="F4" s="9">
        <f t="shared" si="0"/>
        <v>22304</v>
      </c>
      <c r="G4" s="9">
        <f t="shared" si="0"/>
        <v>21608</v>
      </c>
      <c r="H4" s="9">
        <f t="shared" si="0"/>
        <v>21973</v>
      </c>
      <c r="I4" s="9">
        <f t="shared" ref="I4:J4" si="1">SUM(I5:I9)</f>
        <v>22130</v>
      </c>
      <c r="J4" s="9">
        <f t="shared" si="1"/>
        <v>22738</v>
      </c>
      <c r="K4" s="9">
        <f t="shared" ref="K4" si="2">SUM(K5:K9)</f>
        <v>23407</v>
      </c>
      <c r="L4" s="10"/>
    </row>
    <row r="5" spans="1:12" x14ac:dyDescent="0.25">
      <c r="A5" s="47" t="s">
        <v>3</v>
      </c>
      <c r="B5" s="11">
        <v>6691</v>
      </c>
      <c r="C5" s="11">
        <v>5921</v>
      </c>
      <c r="D5" s="11">
        <v>5474</v>
      </c>
      <c r="E5" s="11">
        <v>5355</v>
      </c>
      <c r="F5" s="11">
        <v>4819</v>
      </c>
      <c r="G5" s="11">
        <v>4783</v>
      </c>
      <c r="H5" s="11">
        <v>5561</v>
      </c>
      <c r="I5" s="11">
        <v>5322</v>
      </c>
      <c r="J5" s="11">
        <v>5312</v>
      </c>
      <c r="K5" s="11">
        <v>5433</v>
      </c>
      <c r="L5" s="10"/>
    </row>
    <row r="6" spans="1:12" x14ac:dyDescent="0.25">
      <c r="A6" s="47" t="s">
        <v>4</v>
      </c>
      <c r="B6" s="11">
        <v>5277</v>
      </c>
      <c r="C6" s="11">
        <v>5664</v>
      </c>
      <c r="D6" s="11">
        <v>5163</v>
      </c>
      <c r="E6" s="11">
        <v>5056</v>
      </c>
      <c r="F6" s="11">
        <v>5002</v>
      </c>
      <c r="G6" s="11">
        <v>4720</v>
      </c>
      <c r="H6" s="11">
        <v>4589</v>
      </c>
      <c r="I6" s="11">
        <v>5093</v>
      </c>
      <c r="J6" s="11">
        <v>5233</v>
      </c>
      <c r="K6" s="11">
        <v>5345</v>
      </c>
      <c r="L6" s="10"/>
    </row>
    <row r="7" spans="1:12" x14ac:dyDescent="0.25">
      <c r="A7" s="47" t="s">
        <v>5</v>
      </c>
      <c r="B7" s="11">
        <v>5234</v>
      </c>
      <c r="C7" s="11">
        <v>5938</v>
      </c>
      <c r="D7" s="11">
        <v>6137</v>
      </c>
      <c r="E7" s="11">
        <v>5672</v>
      </c>
      <c r="F7" s="11">
        <v>5648</v>
      </c>
      <c r="G7" s="11">
        <v>5523</v>
      </c>
      <c r="H7" s="11">
        <v>5190</v>
      </c>
      <c r="I7" s="11">
        <v>5308</v>
      </c>
      <c r="J7" s="11">
        <v>5734</v>
      </c>
      <c r="K7" s="11">
        <v>5777</v>
      </c>
      <c r="L7" s="10"/>
    </row>
    <row r="8" spans="1:12" x14ac:dyDescent="0.25">
      <c r="A8" s="47" t="s">
        <v>6</v>
      </c>
      <c r="B8" s="11">
        <v>5670</v>
      </c>
      <c r="C8" s="11">
        <v>5712</v>
      </c>
      <c r="D8" s="11">
        <v>6508</v>
      </c>
      <c r="E8" s="11">
        <v>6708</v>
      </c>
      <c r="F8" s="11">
        <v>6372</v>
      </c>
      <c r="G8" s="11">
        <v>6117</v>
      </c>
      <c r="H8" s="11">
        <v>6146</v>
      </c>
      <c r="I8" s="11">
        <v>5928</v>
      </c>
      <c r="J8" s="11">
        <v>5935</v>
      </c>
      <c r="K8" s="11">
        <v>6350</v>
      </c>
      <c r="L8" s="10"/>
    </row>
    <row r="9" spans="1:12" x14ac:dyDescent="0.25">
      <c r="A9" s="48" t="s">
        <v>7</v>
      </c>
      <c r="B9" s="14">
        <v>1483</v>
      </c>
      <c r="C9" s="14">
        <v>1199</v>
      </c>
      <c r="D9" s="14">
        <v>627</v>
      </c>
      <c r="E9" s="14">
        <v>620</v>
      </c>
      <c r="F9" s="14">
        <v>463</v>
      </c>
      <c r="G9" s="14">
        <v>465</v>
      </c>
      <c r="H9" s="14">
        <v>487</v>
      </c>
      <c r="I9" s="14">
        <v>479</v>
      </c>
      <c r="J9" s="14">
        <v>524</v>
      </c>
      <c r="K9" s="14">
        <v>502</v>
      </c>
      <c r="L9" s="10"/>
    </row>
    <row r="10" spans="1:12" x14ac:dyDescent="0.25">
      <c r="A10" s="7" t="s">
        <v>8</v>
      </c>
      <c r="B10" s="13">
        <f t="shared" ref="B10:I10" si="3">+B11+B12+B16</f>
        <v>5678</v>
      </c>
      <c r="C10" s="13">
        <f t="shared" si="3"/>
        <v>5782</v>
      </c>
      <c r="D10" s="13">
        <f t="shared" si="3"/>
        <v>5808</v>
      </c>
      <c r="E10" s="13">
        <f t="shared" si="3"/>
        <v>5874</v>
      </c>
      <c r="F10" s="13">
        <f t="shared" si="3"/>
        <v>6141</v>
      </c>
      <c r="G10" s="13">
        <f t="shared" si="3"/>
        <v>6415</v>
      </c>
      <c r="H10" s="13">
        <f t="shared" si="3"/>
        <v>6156</v>
      </c>
      <c r="I10" s="13">
        <f t="shared" si="3"/>
        <v>6079</v>
      </c>
      <c r="J10" s="13">
        <f t="shared" ref="J10:K10" si="4">+J11+J12+J16</f>
        <v>6164</v>
      </c>
      <c r="K10" s="13">
        <f t="shared" si="4"/>
        <v>6269</v>
      </c>
      <c r="L10" s="10"/>
    </row>
    <row r="11" spans="1:12" x14ac:dyDescent="0.25">
      <c r="A11" s="47" t="s">
        <v>9</v>
      </c>
      <c r="B11" s="11">
        <v>2652</v>
      </c>
      <c r="C11" s="11">
        <v>2829</v>
      </c>
      <c r="D11" s="11">
        <v>2848</v>
      </c>
      <c r="E11" s="11">
        <v>3066</v>
      </c>
      <c r="F11" s="11">
        <v>3485</v>
      </c>
      <c r="G11" s="11">
        <v>3663</v>
      </c>
      <c r="H11" s="11">
        <v>3492</v>
      </c>
      <c r="I11" s="11">
        <v>3363</v>
      </c>
      <c r="J11" s="11">
        <v>3377</v>
      </c>
      <c r="K11" s="11">
        <v>3544</v>
      </c>
      <c r="L11" s="10"/>
    </row>
    <row r="12" spans="1:12" x14ac:dyDescent="0.25">
      <c r="A12" s="49" t="s">
        <v>10</v>
      </c>
      <c r="B12" s="35">
        <f t="shared" ref="B12:I12" si="5">+B13+B14+B15</f>
        <v>2499</v>
      </c>
      <c r="C12" s="35">
        <f t="shared" si="5"/>
        <v>2424</v>
      </c>
      <c r="D12" s="35">
        <f t="shared" si="5"/>
        <v>2383</v>
      </c>
      <c r="E12" s="35">
        <f t="shared" si="5"/>
        <v>2359</v>
      </c>
      <c r="F12" s="35">
        <f t="shared" si="5"/>
        <v>2357</v>
      </c>
      <c r="G12" s="35">
        <f t="shared" si="5"/>
        <v>2457</v>
      </c>
      <c r="H12" s="35">
        <f t="shared" si="5"/>
        <v>2400</v>
      </c>
      <c r="I12" s="35">
        <f t="shared" si="5"/>
        <v>2414</v>
      </c>
      <c r="J12" s="35">
        <f t="shared" ref="J12:K12" si="6">+J13+J14+J15</f>
        <v>2490</v>
      </c>
      <c r="K12" s="35">
        <f t="shared" si="6"/>
        <v>2461</v>
      </c>
      <c r="L12" s="10"/>
    </row>
    <row r="13" spans="1:12" x14ac:dyDescent="0.25">
      <c r="A13" s="34" t="s">
        <v>31</v>
      </c>
      <c r="B13" s="22">
        <v>2039</v>
      </c>
      <c r="C13" s="22">
        <v>1965</v>
      </c>
      <c r="D13" s="22">
        <v>1928</v>
      </c>
      <c r="E13" s="22">
        <v>1889</v>
      </c>
      <c r="F13" s="22">
        <v>1864</v>
      </c>
      <c r="G13" s="22">
        <v>1914</v>
      </c>
      <c r="H13" s="22">
        <v>1844</v>
      </c>
      <c r="I13" s="22">
        <v>1854</v>
      </c>
      <c r="J13" s="22">
        <v>1906</v>
      </c>
      <c r="K13" s="22">
        <v>1882</v>
      </c>
      <c r="L13" s="10"/>
    </row>
    <row r="14" spans="1:12" x14ac:dyDescent="0.25">
      <c r="A14" s="34" t="s">
        <v>29</v>
      </c>
      <c r="B14" s="22">
        <v>348</v>
      </c>
      <c r="C14" s="22">
        <v>341</v>
      </c>
      <c r="D14" s="22">
        <v>350</v>
      </c>
      <c r="E14" s="22">
        <v>366</v>
      </c>
      <c r="F14" s="22">
        <v>370</v>
      </c>
      <c r="G14" s="22">
        <v>408</v>
      </c>
      <c r="H14" s="22">
        <v>404</v>
      </c>
      <c r="I14" s="22">
        <v>407</v>
      </c>
      <c r="J14" s="22">
        <v>420</v>
      </c>
      <c r="K14" s="22">
        <v>410</v>
      </c>
      <c r="L14" s="10"/>
    </row>
    <row r="15" spans="1:12" x14ac:dyDescent="0.25">
      <c r="A15" s="37" t="s">
        <v>11</v>
      </c>
      <c r="B15" s="36">
        <v>112</v>
      </c>
      <c r="C15" s="36">
        <v>118</v>
      </c>
      <c r="D15" s="36">
        <v>105</v>
      </c>
      <c r="E15" s="36">
        <v>104</v>
      </c>
      <c r="F15" s="36">
        <v>123</v>
      </c>
      <c r="G15" s="36">
        <v>135</v>
      </c>
      <c r="H15" s="36">
        <v>152</v>
      </c>
      <c r="I15" s="36">
        <v>153</v>
      </c>
      <c r="J15" s="36">
        <v>164</v>
      </c>
      <c r="K15" s="36">
        <v>169</v>
      </c>
      <c r="L15" s="10"/>
    </row>
    <row r="16" spans="1:12" x14ac:dyDescent="0.25">
      <c r="A16" s="12" t="s">
        <v>11</v>
      </c>
      <c r="B16" s="14">
        <v>527</v>
      </c>
      <c r="C16" s="14">
        <v>529</v>
      </c>
      <c r="D16" s="14">
        <v>577</v>
      </c>
      <c r="E16" s="14">
        <v>449</v>
      </c>
      <c r="F16" s="14">
        <v>299</v>
      </c>
      <c r="G16" s="14">
        <v>295</v>
      </c>
      <c r="H16" s="14">
        <v>264</v>
      </c>
      <c r="I16" s="14">
        <v>302</v>
      </c>
      <c r="J16" s="14">
        <v>297</v>
      </c>
      <c r="K16" s="14">
        <v>264</v>
      </c>
      <c r="L16" s="10"/>
    </row>
    <row r="17" spans="1:12" x14ac:dyDescent="0.25">
      <c r="A17" s="7" t="s">
        <v>12</v>
      </c>
      <c r="B17" s="13">
        <f t="shared" ref="B17:F17" si="7">SUM(B18:B21)</f>
        <v>1835</v>
      </c>
      <c r="C17" s="13">
        <f t="shared" si="7"/>
        <v>1847</v>
      </c>
      <c r="D17" s="13">
        <f t="shared" si="7"/>
        <v>1841</v>
      </c>
      <c r="E17" s="13">
        <f t="shared" si="7"/>
        <v>1857</v>
      </c>
      <c r="F17" s="13">
        <f t="shared" si="7"/>
        <v>1873</v>
      </c>
      <c r="G17" s="13">
        <f t="shared" ref="G17:J17" si="8">SUM(G18:G21)</f>
        <v>1886</v>
      </c>
      <c r="H17" s="13">
        <f t="shared" si="8"/>
        <v>1886</v>
      </c>
      <c r="I17" s="13">
        <f t="shared" si="8"/>
        <v>1833</v>
      </c>
      <c r="J17" s="13">
        <f t="shared" si="8"/>
        <v>1877</v>
      </c>
      <c r="K17" s="13">
        <f t="shared" ref="K17" si="9">SUM(K18:K21)</f>
        <v>1887</v>
      </c>
      <c r="L17" s="10"/>
    </row>
    <row r="18" spans="1:12" x14ac:dyDescent="0.25">
      <c r="A18" s="47" t="s">
        <v>13</v>
      </c>
      <c r="B18" s="11">
        <v>323</v>
      </c>
      <c r="C18" s="11">
        <v>329</v>
      </c>
      <c r="D18" s="11">
        <v>331</v>
      </c>
      <c r="E18" s="11">
        <v>334</v>
      </c>
      <c r="F18" s="11">
        <v>327</v>
      </c>
      <c r="G18" s="11">
        <v>332</v>
      </c>
      <c r="H18" s="11">
        <v>334</v>
      </c>
      <c r="I18" s="11">
        <v>325</v>
      </c>
      <c r="J18" s="11">
        <v>333</v>
      </c>
      <c r="K18" s="11">
        <v>327</v>
      </c>
      <c r="L18" s="10"/>
    </row>
    <row r="19" spans="1:12" x14ac:dyDescent="0.25">
      <c r="A19" s="47" t="s">
        <v>14</v>
      </c>
      <c r="B19" s="11">
        <v>426</v>
      </c>
      <c r="C19" s="11">
        <v>419</v>
      </c>
      <c r="D19" s="11">
        <v>422</v>
      </c>
      <c r="E19" s="11">
        <v>431</v>
      </c>
      <c r="F19" s="11">
        <v>474</v>
      </c>
      <c r="G19" s="11">
        <v>501</v>
      </c>
      <c r="H19" s="11">
        <v>500</v>
      </c>
      <c r="I19" s="11">
        <v>492</v>
      </c>
      <c r="J19" s="11">
        <v>502</v>
      </c>
      <c r="K19" s="11">
        <v>500</v>
      </c>
      <c r="L19" s="10"/>
    </row>
    <row r="20" spans="1:12" x14ac:dyDescent="0.25">
      <c r="A20" s="47" t="s">
        <v>15</v>
      </c>
      <c r="B20" s="11">
        <v>658</v>
      </c>
      <c r="C20" s="11">
        <v>668</v>
      </c>
      <c r="D20" s="11">
        <v>663</v>
      </c>
      <c r="E20" s="11">
        <v>666</v>
      </c>
      <c r="F20" s="11">
        <v>657</v>
      </c>
      <c r="G20" s="11">
        <v>667</v>
      </c>
      <c r="H20" s="11">
        <v>663</v>
      </c>
      <c r="I20" s="11">
        <v>658</v>
      </c>
      <c r="J20" s="11">
        <v>672</v>
      </c>
      <c r="K20" s="11">
        <v>660</v>
      </c>
      <c r="L20" s="10"/>
    </row>
    <row r="21" spans="1:12" x14ac:dyDescent="0.25">
      <c r="A21" s="48" t="s">
        <v>16</v>
      </c>
      <c r="B21" s="14">
        <v>428</v>
      </c>
      <c r="C21" s="14">
        <v>431</v>
      </c>
      <c r="D21" s="14">
        <v>425</v>
      </c>
      <c r="E21" s="14">
        <v>426</v>
      </c>
      <c r="F21" s="14">
        <v>415</v>
      </c>
      <c r="G21" s="14">
        <v>386</v>
      </c>
      <c r="H21" s="14">
        <v>389</v>
      </c>
      <c r="I21" s="14">
        <v>358</v>
      </c>
      <c r="J21" s="14">
        <v>370</v>
      </c>
      <c r="K21" s="14">
        <v>400</v>
      </c>
      <c r="L21" s="10"/>
    </row>
    <row r="22" spans="1:12" x14ac:dyDescent="0.25">
      <c r="A22" s="31" t="s">
        <v>32</v>
      </c>
      <c r="B22" s="32">
        <f t="shared" ref="B22:I22" si="10">+B27-B23</f>
        <v>31868</v>
      </c>
      <c r="C22" s="32">
        <f t="shared" si="10"/>
        <v>32063</v>
      </c>
      <c r="D22" s="32">
        <f t="shared" si="10"/>
        <v>31558</v>
      </c>
      <c r="E22" s="32">
        <f t="shared" si="10"/>
        <v>31142</v>
      </c>
      <c r="F22" s="32">
        <f t="shared" si="10"/>
        <v>30318</v>
      </c>
      <c r="G22" s="32">
        <f t="shared" si="10"/>
        <v>29909</v>
      </c>
      <c r="H22" s="32">
        <f t="shared" si="10"/>
        <v>30015</v>
      </c>
      <c r="I22" s="32">
        <f t="shared" si="10"/>
        <v>30042</v>
      </c>
      <c r="J22" s="32">
        <f t="shared" ref="J22:K22" si="11">+J27-J23</f>
        <v>30779</v>
      </c>
      <c r="K22" s="32">
        <f t="shared" si="11"/>
        <v>31563</v>
      </c>
      <c r="L22" s="10"/>
    </row>
    <row r="23" spans="1:12" x14ac:dyDescent="0.25">
      <c r="A23" s="7" t="s">
        <v>17</v>
      </c>
      <c r="B23" s="13">
        <f t="shared" ref="B23:J23" si="12">SUM(B24:B26)</f>
        <v>1323</v>
      </c>
      <c r="C23" s="13">
        <f t="shared" si="12"/>
        <v>1398</v>
      </c>
      <c r="D23" s="13">
        <f t="shared" si="12"/>
        <v>1292</v>
      </c>
      <c r="E23" s="13">
        <f t="shared" si="12"/>
        <v>1295</v>
      </c>
      <c r="F23" s="13">
        <f t="shared" si="12"/>
        <v>1282</v>
      </c>
      <c r="G23" s="13">
        <f t="shared" si="12"/>
        <v>1297</v>
      </c>
      <c r="H23" s="13">
        <f t="shared" si="12"/>
        <v>1302</v>
      </c>
      <c r="I23" s="13">
        <f t="shared" si="12"/>
        <v>1410</v>
      </c>
      <c r="J23" s="13">
        <f t="shared" si="12"/>
        <v>1420</v>
      </c>
      <c r="K23" s="13">
        <f t="shared" ref="K23" si="13">SUM(K24:K26)</f>
        <v>1335</v>
      </c>
      <c r="L23" s="10"/>
    </row>
    <row r="24" spans="1:12" x14ac:dyDescent="0.25">
      <c r="A24" s="47" t="s">
        <v>18</v>
      </c>
      <c r="B24" s="11">
        <v>822</v>
      </c>
      <c r="C24" s="11">
        <v>906</v>
      </c>
      <c r="D24" s="11">
        <v>806</v>
      </c>
      <c r="E24" s="11">
        <v>823</v>
      </c>
      <c r="F24" s="11">
        <v>789</v>
      </c>
      <c r="G24" s="11">
        <v>813</v>
      </c>
      <c r="H24" s="11">
        <v>824</v>
      </c>
      <c r="I24" s="11">
        <v>884</v>
      </c>
      <c r="J24" s="11">
        <v>875</v>
      </c>
      <c r="K24" s="11">
        <v>789</v>
      </c>
      <c r="L24" s="10"/>
    </row>
    <row r="25" spans="1:12" x14ac:dyDescent="0.25">
      <c r="A25" s="47" t="s">
        <v>19</v>
      </c>
      <c r="B25" s="11">
        <v>185</v>
      </c>
      <c r="C25" s="11">
        <v>195</v>
      </c>
      <c r="D25" s="11">
        <v>195</v>
      </c>
      <c r="E25" s="11">
        <v>191</v>
      </c>
      <c r="F25" s="11">
        <v>200</v>
      </c>
      <c r="G25" s="11">
        <v>206</v>
      </c>
      <c r="H25" s="11">
        <v>209</v>
      </c>
      <c r="I25" s="11">
        <v>221</v>
      </c>
      <c r="J25" s="11">
        <v>219</v>
      </c>
      <c r="K25" s="11">
        <v>233</v>
      </c>
      <c r="L25" s="10"/>
    </row>
    <row r="26" spans="1:12" x14ac:dyDescent="0.25">
      <c r="A26" s="47" t="s">
        <v>20</v>
      </c>
      <c r="B26" s="11">
        <v>316</v>
      </c>
      <c r="C26" s="11">
        <v>297</v>
      </c>
      <c r="D26" s="11">
        <v>291</v>
      </c>
      <c r="E26" s="11">
        <v>281</v>
      </c>
      <c r="F26" s="11">
        <v>293</v>
      </c>
      <c r="G26" s="11">
        <v>278</v>
      </c>
      <c r="H26" s="11">
        <v>269</v>
      </c>
      <c r="I26" s="11">
        <v>305</v>
      </c>
      <c r="J26" s="11">
        <v>326</v>
      </c>
      <c r="K26" s="11">
        <v>313</v>
      </c>
      <c r="L26" s="10"/>
    </row>
    <row r="27" spans="1:12" x14ac:dyDescent="0.25">
      <c r="A27" s="33" t="s">
        <v>21</v>
      </c>
      <c r="B27" s="32">
        <f t="shared" ref="B27:I27" si="14">SUM(B23,B17,B10,B4)</f>
        <v>33191</v>
      </c>
      <c r="C27" s="32">
        <f t="shared" si="14"/>
        <v>33461</v>
      </c>
      <c r="D27" s="32">
        <f t="shared" si="14"/>
        <v>32850</v>
      </c>
      <c r="E27" s="32">
        <f t="shared" si="14"/>
        <v>32437</v>
      </c>
      <c r="F27" s="32">
        <f t="shared" si="14"/>
        <v>31600</v>
      </c>
      <c r="G27" s="32">
        <f t="shared" si="14"/>
        <v>31206</v>
      </c>
      <c r="H27" s="32">
        <f t="shared" si="14"/>
        <v>31317</v>
      </c>
      <c r="I27" s="32">
        <f t="shared" si="14"/>
        <v>31452</v>
      </c>
      <c r="J27" s="32">
        <f t="shared" ref="J27:K27" si="15">SUM(J23,J17,J10,J4)</f>
        <v>32199</v>
      </c>
      <c r="K27" s="32">
        <f t="shared" si="15"/>
        <v>32898</v>
      </c>
      <c r="L27" s="10"/>
    </row>
    <row r="28" spans="1:12" x14ac:dyDescent="0.25">
      <c r="A28" s="15" t="s">
        <v>22</v>
      </c>
      <c r="B28" s="29">
        <f t="shared" ref="B28:I28" si="16">(B4/B$27)</f>
        <v>0.7337832544967009</v>
      </c>
      <c r="C28" s="29">
        <f t="shared" si="16"/>
        <v>0.73022324497175817</v>
      </c>
      <c r="D28" s="29">
        <f t="shared" si="16"/>
        <v>0.72782343987823439</v>
      </c>
      <c r="E28" s="29">
        <f t="shared" si="16"/>
        <v>0.72173752196565655</v>
      </c>
      <c r="F28" s="29">
        <f t="shared" si="16"/>
        <v>0.70582278481012661</v>
      </c>
      <c r="G28" s="29">
        <f t="shared" si="16"/>
        <v>0.69243094276741657</v>
      </c>
      <c r="H28" s="29">
        <f t="shared" si="16"/>
        <v>0.70163170163170163</v>
      </c>
      <c r="I28" s="29">
        <f t="shared" si="16"/>
        <v>0.70361185298232232</v>
      </c>
      <c r="J28" s="29">
        <f t="shared" ref="J28:K28" si="17">(J4/J$27)</f>
        <v>0.70617099909935088</v>
      </c>
      <c r="K28" s="29">
        <f t="shared" si="17"/>
        <v>0.7115022189798772</v>
      </c>
      <c r="L28" s="10"/>
    </row>
    <row r="29" spans="1:12" x14ac:dyDescent="0.25">
      <c r="A29" s="15" t="s">
        <v>23</v>
      </c>
      <c r="B29" s="29">
        <f t="shared" ref="B29:I29" si="18">(B10/B$27)</f>
        <v>0.17107047091078906</v>
      </c>
      <c r="C29" s="29">
        <f t="shared" si="18"/>
        <v>0.17279818295926602</v>
      </c>
      <c r="D29" s="29">
        <f t="shared" si="18"/>
        <v>0.17680365296803652</v>
      </c>
      <c r="E29" s="29">
        <f t="shared" si="18"/>
        <v>0.18108949656256743</v>
      </c>
      <c r="F29" s="29">
        <f t="shared" si="18"/>
        <v>0.19433544303797468</v>
      </c>
      <c r="G29" s="29">
        <f t="shared" si="18"/>
        <v>0.20556944177401781</v>
      </c>
      <c r="H29" s="29">
        <f t="shared" si="18"/>
        <v>0.19657055273493629</v>
      </c>
      <c r="I29" s="29">
        <f t="shared" si="18"/>
        <v>0.19327864682691084</v>
      </c>
      <c r="J29" s="29">
        <f t="shared" ref="J29:K29" si="19">(J10/J$27)</f>
        <v>0.19143451659989441</v>
      </c>
      <c r="K29" s="29">
        <f t="shared" si="19"/>
        <v>0.19055869657729954</v>
      </c>
      <c r="L29" s="10"/>
    </row>
    <row r="30" spans="1:12" x14ac:dyDescent="0.25">
      <c r="A30" s="15" t="s">
        <v>24</v>
      </c>
      <c r="B30" s="29">
        <f t="shared" ref="B30:I30" si="20">(B17/B$27)</f>
        <v>5.5286071525413517E-2</v>
      </c>
      <c r="C30" s="29">
        <f t="shared" si="20"/>
        <v>5.5198589402588087E-2</v>
      </c>
      <c r="D30" s="29">
        <f t="shared" si="20"/>
        <v>5.6042617960426179E-2</v>
      </c>
      <c r="E30" s="29">
        <f t="shared" si="20"/>
        <v>5.72494373709036E-2</v>
      </c>
      <c r="F30" s="29">
        <f t="shared" si="20"/>
        <v>5.9272151898734179E-2</v>
      </c>
      <c r="G30" s="29">
        <f t="shared" si="20"/>
        <v>6.0437095430365954E-2</v>
      </c>
      <c r="H30" s="29">
        <f t="shared" si="20"/>
        <v>6.0222882140690361E-2</v>
      </c>
      <c r="I30" s="29">
        <f t="shared" si="20"/>
        <v>5.8279282716520414E-2</v>
      </c>
      <c r="J30" s="29">
        <f t="shared" ref="J30:K30" si="21">(J17/J$27)</f>
        <v>5.8293735830305289E-2</v>
      </c>
      <c r="K30" s="29">
        <f t="shared" si="21"/>
        <v>5.7359109976290353E-2</v>
      </c>
      <c r="L30" s="10"/>
    </row>
    <row r="31" spans="1:12" x14ac:dyDescent="0.25">
      <c r="A31" s="16" t="s">
        <v>25</v>
      </c>
      <c r="B31" s="30">
        <f t="shared" ref="B31:I31" si="22">(B23/B$27)</f>
        <v>3.9860203067096499E-2</v>
      </c>
      <c r="C31" s="30">
        <f t="shared" si="22"/>
        <v>4.1779982666387737E-2</v>
      </c>
      <c r="D31" s="30">
        <f t="shared" si="22"/>
        <v>3.9330289193302892E-2</v>
      </c>
      <c r="E31" s="30">
        <f t="shared" si="22"/>
        <v>3.9923544100872461E-2</v>
      </c>
      <c r="F31" s="30">
        <f t="shared" si="22"/>
        <v>4.0569620253164559E-2</v>
      </c>
      <c r="G31" s="30">
        <f t="shared" si="22"/>
        <v>4.1562520028199705E-2</v>
      </c>
      <c r="H31" s="30">
        <f t="shared" si="22"/>
        <v>4.1574863492671713E-2</v>
      </c>
      <c r="I31" s="30">
        <f t="shared" si="22"/>
        <v>4.4830217474246474E-2</v>
      </c>
      <c r="J31" s="30">
        <f t="shared" ref="J31:K31" si="23">(J23/J$27)</f>
        <v>4.410074847044939E-2</v>
      </c>
      <c r="K31" s="30">
        <f t="shared" si="23"/>
        <v>4.0579974466532921E-2</v>
      </c>
      <c r="L31" s="10"/>
    </row>
    <row r="32" spans="1:12" x14ac:dyDescent="0.25">
      <c r="A32" s="7" t="s">
        <v>33</v>
      </c>
      <c r="B32" s="17"/>
      <c r="C32" s="17"/>
      <c r="D32" s="17"/>
      <c r="E32" s="17"/>
      <c r="F32" s="4"/>
      <c r="G32" s="4"/>
      <c r="H32" s="4"/>
      <c r="I32" s="4"/>
      <c r="J32" s="4"/>
      <c r="K32" s="45" t="s">
        <v>35</v>
      </c>
      <c r="L32" s="10"/>
    </row>
    <row r="33" spans="1:12" x14ac:dyDescent="0.25">
      <c r="A33" s="7" t="s">
        <v>34</v>
      </c>
      <c r="B33" s="17"/>
      <c r="C33" s="17"/>
      <c r="D33" s="17"/>
      <c r="E33" s="17"/>
      <c r="F33" s="4"/>
      <c r="G33" s="4"/>
      <c r="H33" s="4"/>
      <c r="I33" s="4"/>
      <c r="J33" s="4"/>
      <c r="K33" s="4"/>
      <c r="L33" s="10"/>
    </row>
    <row r="34" spans="1:12" x14ac:dyDescent="0.25">
      <c r="A34" s="7" t="s">
        <v>37</v>
      </c>
      <c r="B34" s="17"/>
      <c r="C34" s="17"/>
      <c r="D34" s="17"/>
      <c r="E34" s="17"/>
      <c r="F34" s="4"/>
      <c r="G34" s="4"/>
      <c r="H34" s="4"/>
      <c r="I34" s="4"/>
      <c r="J34" s="4"/>
      <c r="K34" s="4"/>
      <c r="L34" s="10"/>
    </row>
    <row r="35" spans="1:12" x14ac:dyDescent="0.25">
      <c r="A35" s="4"/>
      <c r="B35" s="17"/>
      <c r="C35" s="17"/>
      <c r="D35" s="17"/>
      <c r="E35" s="17"/>
      <c r="F35" s="4"/>
      <c r="G35" s="4"/>
      <c r="H35" s="4"/>
      <c r="I35" s="4"/>
      <c r="J35" s="4"/>
      <c r="K35" s="4"/>
      <c r="L35" s="10"/>
    </row>
    <row r="36" spans="1:12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10"/>
    </row>
    <row r="37" spans="1:12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10"/>
    </row>
    <row r="38" spans="1:12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1:12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2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1:12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12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 spans="1:12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1:12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</row>
    <row r="45" spans="1:12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1:12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 spans="1:12" ht="13.5" customHeight="1" x14ac:dyDescent="0.25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4"/>
    </row>
    <row r="48" spans="1:12" x14ac:dyDescent="0.25">
      <c r="A48" s="50"/>
      <c r="B48" s="50"/>
      <c r="C48" s="50"/>
      <c r="D48" s="50"/>
      <c r="E48" s="50"/>
      <c r="F48" s="50"/>
      <c r="G48" s="50"/>
      <c r="H48" s="50"/>
      <c r="I48" s="50"/>
      <c r="J48" s="28"/>
      <c r="K48" s="28"/>
      <c r="L48" s="4"/>
    </row>
    <row r="49" spans="1:12" x14ac:dyDescent="0.25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4"/>
    </row>
    <row r="50" spans="1:12" x14ac:dyDescent="0.25">
      <c r="L50" s="4"/>
    </row>
    <row r="51" spans="1:12" x14ac:dyDescent="0.25">
      <c r="A51" s="4"/>
      <c r="B51" s="18"/>
      <c r="C51" s="18"/>
      <c r="D51" s="18"/>
      <c r="E51" s="4"/>
      <c r="F51" s="4"/>
      <c r="G51" s="4"/>
      <c r="H51" s="4"/>
      <c r="I51" s="4"/>
      <c r="J51" s="4"/>
      <c r="K51" s="4"/>
      <c r="L51" s="4"/>
    </row>
    <row r="52" spans="1:12" s="27" customFormat="1" ht="10" x14ac:dyDescent="0.2">
      <c r="A52" s="7" t="s">
        <v>26</v>
      </c>
      <c r="B52" s="46"/>
      <c r="C52" s="46"/>
      <c r="D52" s="46"/>
      <c r="E52" s="7"/>
      <c r="F52" s="7"/>
      <c r="G52" s="7"/>
      <c r="H52" s="7"/>
      <c r="I52" s="7"/>
      <c r="J52" s="7"/>
      <c r="K52" s="7"/>
      <c r="L52" s="7"/>
    </row>
    <row r="53" spans="1:12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 spans="1:12" x14ac:dyDescent="0.25">
      <c r="A54" s="19"/>
      <c r="B54" s="20">
        <f t="shared" ref="B54:J54" si="24">B3</f>
        <v>2016</v>
      </c>
      <c r="C54" s="20">
        <f t="shared" si="24"/>
        <v>2017</v>
      </c>
      <c r="D54" s="20">
        <f t="shared" si="24"/>
        <v>2018</v>
      </c>
      <c r="E54" s="20">
        <f t="shared" si="24"/>
        <v>2019</v>
      </c>
      <c r="F54" s="20">
        <f t="shared" si="24"/>
        <v>2020</v>
      </c>
      <c r="G54" s="20">
        <f t="shared" si="24"/>
        <v>2021</v>
      </c>
      <c r="H54" s="20">
        <f t="shared" si="24"/>
        <v>2022</v>
      </c>
      <c r="I54" s="20">
        <f t="shared" si="24"/>
        <v>2023</v>
      </c>
      <c r="J54" s="20">
        <f t="shared" si="24"/>
        <v>2024</v>
      </c>
      <c r="K54" s="20">
        <f>K3</f>
        <v>2025</v>
      </c>
      <c r="L54" s="4"/>
    </row>
    <row r="55" spans="1:12" x14ac:dyDescent="0.25">
      <c r="A55" s="19" t="s">
        <v>27</v>
      </c>
      <c r="B55" s="21">
        <v>4.8293375801661431E-2</v>
      </c>
      <c r="C55" s="21">
        <f t="shared" ref="C55:K55" si="25">((C4-B4)/B4)</f>
        <v>3.2436871278998152E-3</v>
      </c>
      <c r="D55" s="21">
        <f t="shared" si="25"/>
        <v>-2.1486453302774822E-2</v>
      </c>
      <c r="E55" s="21">
        <f t="shared" si="25"/>
        <v>-2.0828976536032457E-2</v>
      </c>
      <c r="F55" s="21">
        <f t="shared" si="25"/>
        <v>-4.7285464098073555E-2</v>
      </c>
      <c r="G55" s="21">
        <f t="shared" si="25"/>
        <v>-3.1205164992826398E-2</v>
      </c>
      <c r="H55" s="21">
        <f t="shared" si="25"/>
        <v>1.6891891891891893E-2</v>
      </c>
      <c r="I55" s="21">
        <f t="shared" si="25"/>
        <v>7.1451326628134528E-3</v>
      </c>
      <c r="J55" s="21">
        <f t="shared" si="25"/>
        <v>2.7474017171260731E-2</v>
      </c>
      <c r="K55" s="21">
        <f t="shared" si="25"/>
        <v>2.9422112762775971E-2</v>
      </c>
      <c r="L55" s="4"/>
    </row>
    <row r="56" spans="1:12" x14ac:dyDescent="0.25">
      <c r="A56" s="19" t="s">
        <v>28</v>
      </c>
      <c r="B56" s="21">
        <v>1.5875815840536249E-3</v>
      </c>
      <c r="C56" s="21">
        <f t="shared" ref="C56:K56" si="26">((C10-B10)/B10)</f>
        <v>1.8316308559351884E-2</v>
      </c>
      <c r="D56" s="21">
        <f t="shared" si="26"/>
        <v>4.4967139398132136E-3</v>
      </c>
      <c r="E56" s="21">
        <f t="shared" si="26"/>
        <v>1.1363636363636364E-2</v>
      </c>
      <c r="F56" s="21">
        <f t="shared" si="26"/>
        <v>4.5454545454545456E-2</v>
      </c>
      <c r="G56" s="21">
        <f t="shared" si="26"/>
        <v>4.4618140368018241E-2</v>
      </c>
      <c r="H56" s="21">
        <f t="shared" si="26"/>
        <v>-4.0374123148869838E-2</v>
      </c>
      <c r="I56" s="21">
        <f t="shared" si="26"/>
        <v>-1.2508122157244964E-2</v>
      </c>
      <c r="J56" s="21">
        <f t="shared" si="26"/>
        <v>1.3982562921533147E-2</v>
      </c>
      <c r="K56" s="21">
        <f t="shared" si="26"/>
        <v>1.7034393251135625E-2</v>
      </c>
      <c r="L56" s="4"/>
    </row>
    <row r="57" spans="1:12" x14ac:dyDescent="0.25">
      <c r="A57" s="19" t="s">
        <v>29</v>
      </c>
      <c r="B57" s="21">
        <v>2.0011117287381877E-2</v>
      </c>
      <c r="C57" s="21">
        <f t="shared" ref="C57:K57" si="27">((C17-B17)/B17)</f>
        <v>6.5395095367847414E-3</v>
      </c>
      <c r="D57" s="21">
        <f t="shared" si="27"/>
        <v>-3.2485110990795887E-3</v>
      </c>
      <c r="E57" s="21">
        <f t="shared" si="27"/>
        <v>8.690928843020097E-3</v>
      </c>
      <c r="F57" s="21">
        <f t="shared" si="27"/>
        <v>8.6160473882606354E-3</v>
      </c>
      <c r="G57" s="21">
        <f t="shared" si="27"/>
        <v>6.9407367859049655E-3</v>
      </c>
      <c r="H57" s="21">
        <f t="shared" si="27"/>
        <v>0</v>
      </c>
      <c r="I57" s="21">
        <f t="shared" si="27"/>
        <v>-2.8101802757158005E-2</v>
      </c>
      <c r="J57" s="21">
        <f t="shared" si="27"/>
        <v>2.4004364429896344E-2</v>
      </c>
      <c r="K57" s="21">
        <f t="shared" si="27"/>
        <v>5.3276505061267982E-3</v>
      </c>
      <c r="L57" s="4"/>
    </row>
    <row r="58" spans="1:12" x14ac:dyDescent="0.25">
      <c r="A58" s="19" t="s">
        <v>30</v>
      </c>
      <c r="B58" s="21">
        <v>1.3016845329249618E-2</v>
      </c>
      <c r="C58" s="21">
        <f t="shared" ref="C58:K58" si="28">((C23-B23)/B23)</f>
        <v>5.6689342403628121E-2</v>
      </c>
      <c r="D58" s="21">
        <f t="shared" si="28"/>
        <v>-7.5822603719599424E-2</v>
      </c>
      <c r="E58" s="21">
        <f t="shared" si="28"/>
        <v>2.3219814241486067E-3</v>
      </c>
      <c r="F58" s="21">
        <f t="shared" si="28"/>
        <v>-1.0038610038610039E-2</v>
      </c>
      <c r="G58" s="21">
        <f t="shared" si="28"/>
        <v>1.1700468018720749E-2</v>
      </c>
      <c r="H58" s="21">
        <f t="shared" si="28"/>
        <v>3.8550501156515036E-3</v>
      </c>
      <c r="I58" s="21">
        <f t="shared" si="28"/>
        <v>8.294930875576037E-2</v>
      </c>
      <c r="J58" s="21">
        <f t="shared" si="28"/>
        <v>7.0921985815602835E-3</v>
      </c>
      <c r="K58" s="21">
        <f t="shared" si="28"/>
        <v>-5.9859154929577461E-2</v>
      </c>
      <c r="L58" s="4"/>
    </row>
    <row r="59" spans="1:12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</row>
    <row r="60" spans="1:12" x14ac:dyDescent="0.25">
      <c r="A60" s="8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0"/>
    </row>
    <row r="61" spans="1:12" x14ac:dyDescent="0.25">
      <c r="A61" s="8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0"/>
    </row>
    <row r="62" spans="1:12" x14ac:dyDescent="0.25">
      <c r="A62" s="8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0"/>
    </row>
    <row r="63" spans="1:12" x14ac:dyDescent="0.25">
      <c r="A63" s="7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10"/>
    </row>
    <row r="64" spans="1:12" x14ac:dyDescent="0.25">
      <c r="A64" s="7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3"/>
    </row>
    <row r="69" spans="2:11" x14ac:dyDescent="0.25">
      <c r="B69" s="39"/>
      <c r="C69" s="39"/>
      <c r="D69" s="39"/>
      <c r="E69" s="39"/>
      <c r="F69" s="39"/>
      <c r="G69" s="39"/>
      <c r="H69" s="39"/>
      <c r="I69" s="39"/>
      <c r="J69" s="39"/>
      <c r="K69" s="39"/>
    </row>
  </sheetData>
  <printOptions horizontalCentered="1" verticalCentered="1"/>
  <pageMargins left="0.45" right="0.45" top="0.75" bottom="0.75" header="0.25" footer="0.3"/>
  <pageSetup scale="91" fitToWidth="0" orientation="landscape" r:id="rId1"/>
  <headerFooter scaleWithDoc="0">
    <oddHeader>&amp;C&amp;G</oddHeader>
    <oddFooter xml:space="preserve">&amp;R&amp;"+,Italic"&amp;8Office of the Provost          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AF39D-A991-4A3C-9304-D0D9BAA7638F}">
  <sheetPr>
    <pageSetUpPr fitToPage="1"/>
  </sheetPr>
  <dimension ref="A1:T42"/>
  <sheetViews>
    <sheetView workbookViewId="0">
      <selection activeCell="R14" sqref="R14"/>
    </sheetView>
  </sheetViews>
  <sheetFormatPr defaultColWidth="9" defaultRowHeight="12.5" x14ac:dyDescent="0.25"/>
  <cols>
    <col min="1" max="16" width="9" style="1"/>
    <col min="17" max="19" width="9" style="27"/>
    <col min="20" max="16384" width="9" style="1"/>
  </cols>
  <sheetData>
    <row r="1" spans="1:20" ht="15.5" customHeight="1" x14ac:dyDescent="0.3">
      <c r="A1" s="2" t="s">
        <v>36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24"/>
      <c r="N1" s="24"/>
      <c r="O1" s="24"/>
      <c r="P1" s="24"/>
      <c r="Q1" s="40"/>
      <c r="R1" s="40"/>
      <c r="S1" s="40"/>
      <c r="T1" s="24"/>
    </row>
    <row r="2" spans="1:20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40"/>
      <c r="R2" s="40"/>
      <c r="S2" s="40"/>
      <c r="T2" s="24"/>
    </row>
    <row r="3" spans="1:20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40"/>
      <c r="R3" s="40"/>
      <c r="S3" s="40"/>
      <c r="T3" s="24"/>
    </row>
    <row r="4" spans="1:20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40"/>
      <c r="R4" s="11"/>
      <c r="S4" s="11"/>
      <c r="T4" s="24"/>
    </row>
    <row r="5" spans="1:20" x14ac:dyDescent="0.25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40"/>
      <c r="R5" s="11"/>
      <c r="S5" s="38"/>
      <c r="T5" s="24"/>
    </row>
    <row r="6" spans="1:20" x14ac:dyDescent="0.25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40"/>
      <c r="R6" s="42">
        <f>Table!K3</f>
        <v>2025</v>
      </c>
      <c r="S6" s="38"/>
      <c r="T6" s="24"/>
    </row>
    <row r="7" spans="1:20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43" t="str">
        <f>Table!A4</f>
        <v xml:space="preserve">Undergraduate </v>
      </c>
      <c r="R7" s="11"/>
      <c r="S7" s="38"/>
      <c r="T7" s="24"/>
    </row>
    <row r="8" spans="1:20" x14ac:dyDescent="0.25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41" t="str">
        <f>Table!A5</f>
        <v>Freshmen</v>
      </c>
      <c r="R8" s="11">
        <f>Table!K5</f>
        <v>5433</v>
      </c>
      <c r="S8" s="38">
        <f>R8/$R$13</f>
        <v>0.23211005254838296</v>
      </c>
      <c r="T8" s="24"/>
    </row>
    <row r="9" spans="1:20" x14ac:dyDescent="0.2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41" t="str">
        <f>Table!A6</f>
        <v>Sophomores</v>
      </c>
      <c r="R9" s="11">
        <f>Table!K6</f>
        <v>5345</v>
      </c>
      <c r="S9" s="38">
        <f>R9/$R$13</f>
        <v>0.22835049344213271</v>
      </c>
      <c r="T9" s="24"/>
    </row>
    <row r="10" spans="1:20" x14ac:dyDescent="0.25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41" t="str">
        <f>Table!A7</f>
        <v>Juniors</v>
      </c>
      <c r="R10" s="11">
        <f>Table!K7</f>
        <v>5777</v>
      </c>
      <c r="S10" s="38">
        <f>R10/$R$13</f>
        <v>0.24680651087281583</v>
      </c>
      <c r="T10" s="24"/>
    </row>
    <row r="11" spans="1:20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41" t="str">
        <f>Table!A8</f>
        <v>Seniors</v>
      </c>
      <c r="R11" s="11">
        <f>Table!K8</f>
        <v>6350</v>
      </c>
      <c r="S11" s="38">
        <f>R11/$R$13</f>
        <v>0.27128636732601358</v>
      </c>
      <c r="T11" s="24"/>
    </row>
    <row r="12" spans="1:20" x14ac:dyDescent="0.25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41" t="str">
        <f>Table!A9</f>
        <v>Unclassified</v>
      </c>
      <c r="R12" s="11">
        <f>Table!K9</f>
        <v>502</v>
      </c>
      <c r="S12" s="38">
        <f>R12/$R$13</f>
        <v>2.1446575810654931E-2</v>
      </c>
      <c r="T12" s="24"/>
    </row>
    <row r="13" spans="1:20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40"/>
      <c r="R13" s="11">
        <f>SUM(R8:R12)</f>
        <v>23407</v>
      </c>
      <c r="S13" s="38">
        <f>SUM(S8:S12)</f>
        <v>0.99999999999999989</v>
      </c>
      <c r="T13" s="24"/>
    </row>
    <row r="14" spans="1:20" x14ac:dyDescent="0.25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40"/>
      <c r="R14" s="11"/>
      <c r="S14" s="38"/>
      <c r="T14" s="24"/>
    </row>
    <row r="15" spans="1:20" x14ac:dyDescent="0.25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40"/>
      <c r="R15" s="11"/>
      <c r="S15" s="38"/>
      <c r="T15" s="24"/>
    </row>
    <row r="16" spans="1:20" x14ac:dyDescent="0.25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43" t="str">
        <f>Table!A10</f>
        <v xml:space="preserve">Graduate </v>
      </c>
      <c r="R16" s="11"/>
      <c r="S16" s="38"/>
      <c r="T16" s="24"/>
    </row>
    <row r="17" spans="1:20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41" t="str">
        <f>Table!A11</f>
        <v>Master's</v>
      </c>
      <c r="R17" s="11">
        <f>Table!K11</f>
        <v>3544</v>
      </c>
      <c r="S17" s="38">
        <f>R17/$R$20</f>
        <v>0.56532142287446163</v>
      </c>
      <c r="T17" s="24"/>
    </row>
    <row r="18" spans="1:20" x14ac:dyDescent="0.2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41" t="str">
        <f>Table!A12</f>
        <v>Doctoral</v>
      </c>
      <c r="R18" s="11">
        <f>Table!K12</f>
        <v>2461</v>
      </c>
      <c r="S18" s="38">
        <f>R18/$R$20</f>
        <v>0.39256659754346784</v>
      </c>
      <c r="T18" s="24"/>
    </row>
    <row r="19" spans="1:20" x14ac:dyDescent="0.25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41" t="str">
        <f>Table!A16</f>
        <v>Other</v>
      </c>
      <c r="R19" s="11">
        <f>Table!K16</f>
        <v>264</v>
      </c>
      <c r="S19" s="38">
        <f>R19/$R$20</f>
        <v>4.2111979582070504E-2</v>
      </c>
      <c r="T19" s="24"/>
    </row>
    <row r="20" spans="1:20" x14ac:dyDescent="0.25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40"/>
      <c r="R20" s="11">
        <f>SUM(R17:R19)</f>
        <v>6269</v>
      </c>
      <c r="S20" s="38">
        <f>SUM(S17:S19)</f>
        <v>0.99999999999999989</v>
      </c>
      <c r="T20" s="24"/>
    </row>
    <row r="21" spans="1:20" x14ac:dyDescent="0.25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40"/>
      <c r="R21" s="11"/>
      <c r="S21" s="38"/>
      <c r="T21" s="24"/>
    </row>
    <row r="22" spans="1:20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43" t="str">
        <f>Table!A17</f>
        <v xml:space="preserve">Professional </v>
      </c>
      <c r="R22" s="11"/>
      <c r="S22" s="38"/>
      <c r="T22" s="24"/>
    </row>
    <row r="23" spans="1:20" x14ac:dyDescent="0.25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41" t="str">
        <f>Table!A18</f>
        <v>Dentistry (DDS)</v>
      </c>
      <c r="R23" s="11">
        <f>Table!K18</f>
        <v>327</v>
      </c>
      <c r="S23" s="38">
        <f>R23/$R$27</f>
        <v>0.17329093799682035</v>
      </c>
      <c r="T23" s="24"/>
    </row>
    <row r="24" spans="1:20" x14ac:dyDescent="0.25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41" t="str">
        <f>Table!A19</f>
        <v>Law (JD)</v>
      </c>
      <c r="R24" s="11">
        <f>Table!K19</f>
        <v>500</v>
      </c>
      <c r="S24" s="38">
        <f>R24/$R$27</f>
        <v>0.26497085320614733</v>
      </c>
      <c r="T24" s="24"/>
    </row>
    <row r="25" spans="1:20" x14ac:dyDescent="0.25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41" t="str">
        <f>Table!A20</f>
        <v>Medicine (MD)</v>
      </c>
      <c r="R25" s="11">
        <f>Table!K20</f>
        <v>660</v>
      </c>
      <c r="S25" s="38">
        <f>R25/$R$27</f>
        <v>0.34976152623211448</v>
      </c>
      <c r="T25" s="24"/>
    </row>
    <row r="26" spans="1:20" x14ac:dyDescent="0.2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41" t="str">
        <f>Table!A21</f>
        <v>Pharmacy (PharmD)</v>
      </c>
      <c r="R26" s="11">
        <f>Table!K21</f>
        <v>400</v>
      </c>
      <c r="S26" s="38">
        <f>R26/$R$27</f>
        <v>0.21197668256491786</v>
      </c>
      <c r="T26" s="24"/>
    </row>
    <row r="27" spans="1:20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40"/>
      <c r="R27" s="11">
        <f>SUM(R23:R26)</f>
        <v>1887</v>
      </c>
      <c r="S27" s="38">
        <f>SUM(S23:S26)</f>
        <v>1</v>
      </c>
      <c r="T27" s="24"/>
    </row>
    <row r="28" spans="1:20" x14ac:dyDescent="0.2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40"/>
      <c r="R28" s="11"/>
      <c r="S28" s="38"/>
      <c r="T28" s="24"/>
    </row>
    <row r="29" spans="1:20" x14ac:dyDescent="0.25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40" t="str">
        <f>Table!A23</f>
        <v xml:space="preserve">Postgraduate </v>
      </c>
      <c r="R29" s="11"/>
      <c r="S29" s="38"/>
      <c r="T29" s="24"/>
    </row>
    <row r="30" spans="1:20" x14ac:dyDescent="0.25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40" t="str">
        <f>Table!A24</f>
        <v>Residents</v>
      </c>
      <c r="R30" s="11">
        <f>Table!K24</f>
        <v>789</v>
      </c>
      <c r="S30" s="38">
        <f>R30/$R$33</f>
        <v>0.59101123595505622</v>
      </c>
      <c r="T30" s="24"/>
    </row>
    <row r="31" spans="1:20" x14ac:dyDescent="0.2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40" t="str">
        <f>Table!A25</f>
        <v>Fellows</v>
      </c>
      <c r="R31" s="11">
        <f>Table!K25</f>
        <v>233</v>
      </c>
      <c r="S31" s="38">
        <f>R31/$R$33</f>
        <v>0.1745318352059925</v>
      </c>
      <c r="T31" s="24"/>
    </row>
    <row r="32" spans="1:20" x14ac:dyDescent="0.25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40" t="str">
        <f>Table!A26</f>
        <v>Post-Doctoral</v>
      </c>
      <c r="R32" s="11">
        <f>Table!K26</f>
        <v>313</v>
      </c>
      <c r="S32" s="38">
        <f>R32/$R$33</f>
        <v>0.23445692883895131</v>
      </c>
      <c r="T32" s="24"/>
    </row>
    <row r="33" spans="1:20" x14ac:dyDescent="0.2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40"/>
      <c r="R33" s="11">
        <f>SUM(R30:R32)</f>
        <v>1335</v>
      </c>
      <c r="S33" s="38">
        <f>SUM(S30:S32)</f>
        <v>1</v>
      </c>
      <c r="T33" s="24"/>
    </row>
    <row r="34" spans="1:20" x14ac:dyDescent="0.25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40"/>
      <c r="R34" s="11"/>
      <c r="S34" s="11"/>
      <c r="T34" s="24"/>
    </row>
    <row r="35" spans="1:20" x14ac:dyDescent="0.2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40"/>
      <c r="R35" s="13">
        <f>R13+R20+R27+R33</f>
        <v>32898</v>
      </c>
      <c r="T35" s="24"/>
    </row>
    <row r="36" spans="1:20" x14ac:dyDescent="0.25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40"/>
      <c r="R36" s="11"/>
      <c r="S36" s="11"/>
      <c r="T36" s="24"/>
    </row>
    <row r="37" spans="1:20" x14ac:dyDescent="0.2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40"/>
      <c r="R37" s="11"/>
      <c r="S37" s="11"/>
      <c r="T37" s="24"/>
    </row>
    <row r="38" spans="1:20" x14ac:dyDescent="0.2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40"/>
      <c r="R38" s="11"/>
      <c r="S38" s="11"/>
      <c r="T38" s="24"/>
    </row>
    <row r="39" spans="1:20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40"/>
      <c r="R39" s="40"/>
      <c r="S39" s="40"/>
      <c r="T39" s="24"/>
    </row>
    <row r="40" spans="1:20" x14ac:dyDescent="0.2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40"/>
      <c r="R40" s="40"/>
      <c r="S40" s="40"/>
      <c r="T40" s="24"/>
    </row>
    <row r="41" spans="1:20" x14ac:dyDescent="0.2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40"/>
      <c r="R41" s="40"/>
      <c r="S41" s="40"/>
      <c r="T41" s="24"/>
    </row>
    <row r="42" spans="1:20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40"/>
      <c r="R42" s="40"/>
      <c r="S42" s="40"/>
      <c r="T42" s="24"/>
    </row>
  </sheetData>
  <printOptions horizontalCentered="1" verticalCentered="1"/>
  <pageMargins left="0.45" right="0.45" top="0.75" bottom="0.75" header="0.25" footer="0.3"/>
  <pageSetup orientation="landscape" horizontalDpi="1200" verticalDpi="1200" r:id="rId1"/>
  <headerFooter scaleWithDoc="0">
    <oddHeader>&amp;C&amp;G</oddHeader>
    <oddFooter xml:space="preserve">&amp;R&amp;"+,Italic"&amp;8Office of the Provost            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Table</vt:lpstr>
      <vt:lpstr>Charts</vt:lpstr>
      <vt:lpstr>Charts!Print_Area</vt:lpstr>
      <vt:lpstr>Table!Print_Area</vt:lpstr>
    </vt:vector>
  </TitlesOfParts>
  <Company>University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2025-26 Data Digest: Fall Semester Headcount Enrollment by Student Level</dc:title>
  <dc:creator>Yows, Kristina</dc:creator>
  <cp:lastModifiedBy>Yows, Kristina</cp:lastModifiedBy>
  <cp:lastPrinted>2026-02-21T04:02:33Z</cp:lastPrinted>
  <dcterms:created xsi:type="dcterms:W3CDTF">2015-12-04T21:49:47Z</dcterms:created>
  <dcterms:modified xsi:type="dcterms:W3CDTF">2026-04-09T00:48:09Z</dcterms:modified>
</cp:coreProperties>
</file>