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BB2EAE3E-A050-47CD-BCA8-29D08D41CF1C}" xr6:coauthVersionLast="47" xr6:coauthVersionMax="47" xr10:uidLastSave="{00000000-0000-0000-0000-000000000000}"/>
  <bookViews>
    <workbookView xWindow="-28920" yWindow="-120" windowWidth="29040" windowHeight="15720" tabRatio="776" xr2:uid="{00000000-000D-0000-FFFF-FFFF00000000}"/>
  </bookViews>
  <sheets>
    <sheet name="Total" sheetId="15" r:id="rId1"/>
    <sheet name="Undergrad" sheetId="17" r:id="rId2"/>
    <sheet name="Grad" sheetId="18" r:id="rId3"/>
    <sheet name="ProfPGT" sheetId="19" r:id="rId4"/>
  </sheets>
  <definedNames>
    <definedName name="_xlnm.Print_Area" localSheetId="2">Grad!$A$1:$K$35</definedName>
    <definedName name="_xlnm.Print_Area" localSheetId="3">ProfPGT!$A$1:$K$41</definedName>
    <definedName name="_xlnm.Print_Area" localSheetId="0">Total!$A$1:$K$44</definedName>
    <definedName name="_xlnm.Print_Area" localSheetId="1">Undergrad!$A$1:$K$40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5" l="1"/>
  <c r="J21" i="19"/>
  <c r="J24" i="19" s="1"/>
  <c r="I21" i="19"/>
  <c r="I24" i="19" s="1"/>
  <c r="H21" i="19"/>
  <c r="H24" i="19" s="1"/>
  <c r="G21" i="19"/>
  <c r="G24" i="19" s="1"/>
  <c r="F21" i="19"/>
  <c r="F24" i="19" s="1"/>
  <c r="E21" i="19"/>
  <c r="E24" i="19" s="1"/>
  <c r="D21" i="19"/>
  <c r="D24" i="19" s="1"/>
  <c r="C21" i="19"/>
  <c r="C24" i="19" s="1"/>
  <c r="B21" i="19"/>
  <c r="B24" i="19" s="1"/>
  <c r="J19" i="19"/>
  <c r="I19" i="19"/>
  <c r="H19" i="19"/>
  <c r="G19" i="19"/>
  <c r="F19" i="19"/>
  <c r="E19" i="19"/>
  <c r="D19" i="19"/>
  <c r="C19" i="19"/>
  <c r="B19" i="19"/>
  <c r="J18" i="19"/>
  <c r="I18" i="19"/>
  <c r="H18" i="19"/>
  <c r="G18" i="19"/>
  <c r="F18" i="19"/>
  <c r="F17" i="19" s="1"/>
  <c r="E18" i="19"/>
  <c r="D18" i="19"/>
  <c r="C18" i="19"/>
  <c r="B18" i="19"/>
  <c r="J13" i="19"/>
  <c r="I13" i="19"/>
  <c r="H13" i="19"/>
  <c r="G13" i="19"/>
  <c r="F13" i="19"/>
  <c r="E13" i="19"/>
  <c r="E16" i="19" s="1"/>
  <c r="D13" i="19"/>
  <c r="C13" i="19"/>
  <c r="C16" i="19" s="1"/>
  <c r="B13" i="19"/>
  <c r="J9" i="19"/>
  <c r="I9" i="19"/>
  <c r="H9" i="19"/>
  <c r="H12" i="19" s="1"/>
  <c r="G9" i="19"/>
  <c r="F9" i="19"/>
  <c r="F12" i="19" s="1"/>
  <c r="E9" i="19"/>
  <c r="D9" i="19"/>
  <c r="C9" i="19"/>
  <c r="B9" i="19"/>
  <c r="J5" i="19"/>
  <c r="I5" i="19"/>
  <c r="I8" i="19" s="1"/>
  <c r="H5" i="19"/>
  <c r="G5" i="19"/>
  <c r="F5" i="19"/>
  <c r="E5" i="19"/>
  <c r="D5" i="19"/>
  <c r="C5" i="19"/>
  <c r="C8" i="19" s="1"/>
  <c r="B5" i="19"/>
  <c r="J19" i="18"/>
  <c r="I19" i="18"/>
  <c r="H19" i="18"/>
  <c r="G19" i="18"/>
  <c r="F19" i="18"/>
  <c r="E19" i="18"/>
  <c r="D19" i="18"/>
  <c r="C19" i="18"/>
  <c r="B19" i="18"/>
  <c r="J18" i="18"/>
  <c r="I18" i="18"/>
  <c r="I17" i="18" s="1"/>
  <c r="H18" i="18"/>
  <c r="G18" i="18"/>
  <c r="F18" i="18"/>
  <c r="E18" i="18"/>
  <c r="D18" i="18"/>
  <c r="C18" i="18"/>
  <c r="B18" i="18"/>
  <c r="J13" i="18"/>
  <c r="J16" i="18" s="1"/>
  <c r="I13" i="18"/>
  <c r="H13" i="18"/>
  <c r="H16" i="18" s="1"/>
  <c r="G13" i="18"/>
  <c r="G16" i="18" s="1"/>
  <c r="F13" i="18"/>
  <c r="E13" i="18"/>
  <c r="D13" i="18"/>
  <c r="C13" i="18"/>
  <c r="B13" i="18"/>
  <c r="J9" i="18"/>
  <c r="J12" i="18" s="1"/>
  <c r="I9" i="18"/>
  <c r="H9" i="18"/>
  <c r="G9" i="18"/>
  <c r="F9" i="18"/>
  <c r="E9" i="18"/>
  <c r="E12" i="18" s="1"/>
  <c r="D9" i="18"/>
  <c r="C9" i="18"/>
  <c r="C12" i="18" s="1"/>
  <c r="B9" i="18"/>
  <c r="B12" i="18" s="1"/>
  <c r="J5" i="18"/>
  <c r="I5" i="18"/>
  <c r="H5" i="18"/>
  <c r="H8" i="18" s="1"/>
  <c r="G5" i="18"/>
  <c r="F5" i="18"/>
  <c r="F8" i="18" s="1"/>
  <c r="E5" i="18"/>
  <c r="E8" i="18" s="1"/>
  <c r="D5" i="18"/>
  <c r="C5" i="18"/>
  <c r="B5" i="18"/>
  <c r="J23" i="17"/>
  <c r="I23" i="17"/>
  <c r="H23" i="17"/>
  <c r="G23" i="17"/>
  <c r="F23" i="17"/>
  <c r="E23" i="17"/>
  <c r="D23" i="17"/>
  <c r="C23" i="17"/>
  <c r="B23" i="17"/>
  <c r="J22" i="17"/>
  <c r="I22" i="17"/>
  <c r="I21" i="17" s="1"/>
  <c r="H22" i="17"/>
  <c r="G22" i="17"/>
  <c r="F22" i="17"/>
  <c r="E22" i="17"/>
  <c r="D22" i="17"/>
  <c r="C22" i="17"/>
  <c r="B22" i="17"/>
  <c r="J21" i="17"/>
  <c r="J17" i="17"/>
  <c r="J20" i="17" s="1"/>
  <c r="I17" i="17"/>
  <c r="H17" i="17"/>
  <c r="G17" i="17"/>
  <c r="G20" i="17" s="1"/>
  <c r="F17" i="17"/>
  <c r="E17" i="17"/>
  <c r="D17" i="17"/>
  <c r="D20" i="17" s="1"/>
  <c r="C17" i="17"/>
  <c r="C20" i="17" s="1"/>
  <c r="B17" i="17"/>
  <c r="B20" i="17" s="1"/>
  <c r="J13" i="17"/>
  <c r="J16" i="17" s="1"/>
  <c r="I13" i="17"/>
  <c r="H13" i="17"/>
  <c r="G13" i="17"/>
  <c r="G16" i="17" s="1"/>
  <c r="F13" i="17"/>
  <c r="E13" i="17"/>
  <c r="E16" i="17" s="1"/>
  <c r="D13" i="17"/>
  <c r="C13" i="17"/>
  <c r="B13" i="17"/>
  <c r="B16" i="17" s="1"/>
  <c r="J9" i="17"/>
  <c r="I9" i="17"/>
  <c r="H9" i="17"/>
  <c r="H12" i="17" s="1"/>
  <c r="G9" i="17"/>
  <c r="F9" i="17"/>
  <c r="E9" i="17"/>
  <c r="E12" i="17" s="1"/>
  <c r="D9" i="17"/>
  <c r="C9" i="17"/>
  <c r="B9" i="17"/>
  <c r="B12" i="17" s="1"/>
  <c r="J5" i="17"/>
  <c r="I5" i="17"/>
  <c r="H5" i="17"/>
  <c r="H8" i="17" s="1"/>
  <c r="G5" i="17"/>
  <c r="F5" i="17"/>
  <c r="E5" i="17"/>
  <c r="E8" i="17" s="1"/>
  <c r="D5" i="17"/>
  <c r="C5" i="17"/>
  <c r="C8" i="17" s="1"/>
  <c r="B5" i="17"/>
  <c r="K18" i="19"/>
  <c r="K19" i="19"/>
  <c r="F21" i="17" l="1"/>
  <c r="C21" i="17"/>
  <c r="C24" i="17" s="1"/>
  <c r="E21" i="17"/>
  <c r="E24" i="17" s="1"/>
  <c r="C17" i="18"/>
  <c r="C20" i="18" s="1"/>
  <c r="J17" i="18"/>
  <c r="J20" i="18" s="1"/>
  <c r="D17" i="19"/>
  <c r="D20" i="19" s="1"/>
  <c r="D17" i="18"/>
  <c r="D21" i="17"/>
  <c r="H17" i="18"/>
  <c r="H20" i="18" s="1"/>
  <c r="B17" i="18"/>
  <c r="B20" i="18" s="1"/>
  <c r="B17" i="19"/>
  <c r="B20" i="19" s="1"/>
  <c r="J17" i="19"/>
  <c r="J20" i="19" s="1"/>
  <c r="G12" i="19"/>
  <c r="G17" i="19"/>
  <c r="G20" i="19" s="1"/>
  <c r="I17" i="19"/>
  <c r="H17" i="19"/>
  <c r="H20" i="19" s="1"/>
  <c r="I16" i="18"/>
  <c r="D20" i="18"/>
  <c r="G8" i="18"/>
  <c r="H20" i="17"/>
  <c r="F24" i="17"/>
  <c r="G21" i="17"/>
  <c r="G24" i="17" s="1"/>
  <c r="C16" i="17"/>
  <c r="F16" i="17"/>
  <c r="F12" i="17"/>
  <c r="J24" i="17"/>
  <c r="I24" i="17"/>
  <c r="I12" i="17"/>
  <c r="D8" i="17"/>
  <c r="I8" i="17"/>
  <c r="B21" i="17"/>
  <c r="B24" i="17" s="1"/>
  <c r="I20" i="18"/>
  <c r="D12" i="18"/>
  <c r="G17" i="18"/>
  <c r="G20" i="18" s="1"/>
  <c r="E17" i="18"/>
  <c r="E20" i="18" s="1"/>
  <c r="B8" i="19"/>
  <c r="E17" i="19"/>
  <c r="F20" i="19"/>
  <c r="J8" i="19"/>
  <c r="C17" i="19"/>
  <c r="D16" i="19"/>
  <c r="D8" i="19"/>
  <c r="I12" i="19"/>
  <c r="F16" i="19"/>
  <c r="E8" i="19"/>
  <c r="B12" i="19"/>
  <c r="J12" i="19"/>
  <c r="G16" i="19"/>
  <c r="F8" i="19"/>
  <c r="C12" i="19"/>
  <c r="H16" i="19"/>
  <c r="G8" i="19"/>
  <c r="D12" i="19"/>
  <c r="I16" i="19"/>
  <c r="H8" i="19"/>
  <c r="E12" i="19"/>
  <c r="B16" i="19"/>
  <c r="J16" i="19"/>
  <c r="B16" i="18"/>
  <c r="F17" i="18"/>
  <c r="F20" i="18" s="1"/>
  <c r="I8" i="18"/>
  <c r="F12" i="18"/>
  <c r="C16" i="18"/>
  <c r="B8" i="18"/>
  <c r="J8" i="18"/>
  <c r="G12" i="18"/>
  <c r="D16" i="18"/>
  <c r="C8" i="18"/>
  <c r="H12" i="18"/>
  <c r="E16" i="18"/>
  <c r="D8" i="18"/>
  <c r="I12" i="18"/>
  <c r="F16" i="18"/>
  <c r="D24" i="17"/>
  <c r="B8" i="17"/>
  <c r="J8" i="17"/>
  <c r="G12" i="17"/>
  <c r="D16" i="17"/>
  <c r="I20" i="17"/>
  <c r="H21" i="17"/>
  <c r="H24" i="17" s="1"/>
  <c r="J12" i="17"/>
  <c r="F8" i="17"/>
  <c r="C12" i="17"/>
  <c r="H16" i="17"/>
  <c r="E20" i="17"/>
  <c r="G8" i="17"/>
  <c r="D12" i="17"/>
  <c r="I16" i="17"/>
  <c r="F20" i="17"/>
  <c r="K22" i="17"/>
  <c r="K6" i="15" s="1"/>
  <c r="K23" i="17"/>
  <c r="K7" i="15" s="1"/>
  <c r="K17" i="19"/>
  <c r="H15" i="15"/>
  <c r="F11" i="15"/>
  <c r="G7" i="15"/>
  <c r="F7" i="15"/>
  <c r="D7" i="15"/>
  <c r="C7" i="15"/>
  <c r="G6" i="15"/>
  <c r="F6" i="15"/>
  <c r="E6" i="15"/>
  <c r="D6" i="15"/>
  <c r="B4" i="15"/>
  <c r="C4" i="15"/>
  <c r="D4" i="15"/>
  <c r="E4" i="15"/>
  <c r="F4" i="15"/>
  <c r="G4" i="15"/>
  <c r="H4" i="15"/>
  <c r="I4" i="15"/>
  <c r="J4" i="15"/>
  <c r="B6" i="15"/>
  <c r="C6" i="15"/>
  <c r="I6" i="15"/>
  <c r="J6" i="15"/>
  <c r="B7" i="15"/>
  <c r="H7" i="15"/>
  <c r="I7" i="15"/>
  <c r="J7" i="15"/>
  <c r="B10" i="15"/>
  <c r="C10" i="15"/>
  <c r="D10" i="15"/>
  <c r="F10" i="15"/>
  <c r="H10" i="15"/>
  <c r="I10" i="15"/>
  <c r="J10" i="15"/>
  <c r="B11" i="15"/>
  <c r="C11" i="15"/>
  <c r="E11" i="15"/>
  <c r="G11" i="15"/>
  <c r="H11" i="15"/>
  <c r="I11" i="15"/>
  <c r="J11" i="15"/>
  <c r="B14" i="15"/>
  <c r="C14" i="15"/>
  <c r="D14" i="15"/>
  <c r="E14" i="15"/>
  <c r="F14" i="15"/>
  <c r="G14" i="15"/>
  <c r="H14" i="15"/>
  <c r="J14" i="15"/>
  <c r="B15" i="15"/>
  <c r="C15" i="15"/>
  <c r="D15" i="15"/>
  <c r="E15" i="15"/>
  <c r="F15" i="15"/>
  <c r="G15" i="15"/>
  <c r="I15" i="15"/>
  <c r="J15" i="15"/>
  <c r="B22" i="15"/>
  <c r="C22" i="15"/>
  <c r="D22" i="15"/>
  <c r="E22" i="15"/>
  <c r="F22" i="15"/>
  <c r="G22" i="15"/>
  <c r="H22" i="15"/>
  <c r="I22" i="15"/>
  <c r="J22" i="15"/>
  <c r="B23" i="15"/>
  <c r="C23" i="15"/>
  <c r="D23" i="15"/>
  <c r="E23" i="15"/>
  <c r="F23" i="15"/>
  <c r="G23" i="15"/>
  <c r="H23" i="15"/>
  <c r="I23" i="15"/>
  <c r="J23" i="15"/>
  <c r="K17" i="17"/>
  <c r="K13" i="17"/>
  <c r="K16" i="17" s="1"/>
  <c r="K9" i="17"/>
  <c r="K5" i="17"/>
  <c r="K8" i="17" s="1"/>
  <c r="K23" i="15"/>
  <c r="K22" i="15"/>
  <c r="K4" i="15"/>
  <c r="K21" i="19"/>
  <c r="K15" i="15"/>
  <c r="K13" i="19"/>
  <c r="K9" i="19"/>
  <c r="K5" i="19"/>
  <c r="K19" i="18"/>
  <c r="K11" i="15" s="1"/>
  <c r="K18" i="18"/>
  <c r="K10" i="15" s="1"/>
  <c r="K13" i="18"/>
  <c r="K9" i="18"/>
  <c r="K5" i="18"/>
  <c r="I20" i="19" l="1"/>
  <c r="C9" i="15"/>
  <c r="C20" i="19"/>
  <c r="E20" i="19"/>
  <c r="H21" i="15"/>
  <c r="H24" i="15" s="1"/>
  <c r="C21" i="15"/>
  <c r="C24" i="15" s="1"/>
  <c r="G21" i="15"/>
  <c r="G24" i="15" s="1"/>
  <c r="F21" i="15"/>
  <c r="F24" i="15" s="1"/>
  <c r="G13" i="15"/>
  <c r="F13" i="15"/>
  <c r="F16" i="15" s="1"/>
  <c r="B5" i="15"/>
  <c r="D5" i="15"/>
  <c r="D8" i="15" s="1"/>
  <c r="D26" i="15"/>
  <c r="C5" i="15"/>
  <c r="C8" i="15" s="1"/>
  <c r="K12" i="17"/>
  <c r="J5" i="15"/>
  <c r="K21" i="15"/>
  <c r="K24" i="15" s="1"/>
  <c r="H13" i="15"/>
  <c r="E21" i="15"/>
  <c r="E24" i="15" s="1"/>
  <c r="J13" i="15"/>
  <c r="B13" i="15"/>
  <c r="D21" i="15"/>
  <c r="D24" i="15" s="1"/>
  <c r="I14" i="15"/>
  <c r="I13" i="15" s="1"/>
  <c r="G10" i="15"/>
  <c r="G9" i="15" s="1"/>
  <c r="J27" i="15"/>
  <c r="F9" i="15"/>
  <c r="F12" i="15" s="1"/>
  <c r="D11" i="15"/>
  <c r="D27" i="15" s="1"/>
  <c r="E10" i="15"/>
  <c r="E18" i="15" s="1"/>
  <c r="C27" i="15"/>
  <c r="F27" i="15"/>
  <c r="B19" i="15"/>
  <c r="K20" i="17"/>
  <c r="K21" i="17"/>
  <c r="K24" i="17" s="1"/>
  <c r="K5" i="15"/>
  <c r="G27" i="15"/>
  <c r="G19" i="15"/>
  <c r="B27" i="15"/>
  <c r="J19" i="15"/>
  <c r="C26" i="15"/>
  <c r="I5" i="15"/>
  <c r="C18" i="15"/>
  <c r="I19" i="15"/>
  <c r="H6" i="15"/>
  <c r="C19" i="15"/>
  <c r="H19" i="15"/>
  <c r="E7" i="15"/>
  <c r="E27" i="15" s="1"/>
  <c r="J21" i="15"/>
  <c r="J24" i="15" s="1"/>
  <c r="B21" i="15"/>
  <c r="B24" i="15" s="1"/>
  <c r="F19" i="15"/>
  <c r="E13" i="15"/>
  <c r="J9" i="15"/>
  <c r="B9" i="15"/>
  <c r="G5" i="15"/>
  <c r="I21" i="15"/>
  <c r="I24" i="15" s="1"/>
  <c r="F18" i="15"/>
  <c r="D13" i="15"/>
  <c r="I9" i="15"/>
  <c r="F5" i="15"/>
  <c r="I27" i="15"/>
  <c r="J26" i="15"/>
  <c r="B26" i="15"/>
  <c r="C13" i="15"/>
  <c r="H9" i="15"/>
  <c r="H27" i="15"/>
  <c r="D18" i="15"/>
  <c r="J18" i="15"/>
  <c r="B18" i="15"/>
  <c r="F26" i="15"/>
  <c r="K19" i="15"/>
  <c r="K14" i="15"/>
  <c r="K13" i="15" s="1"/>
  <c r="K16" i="15" s="1"/>
  <c r="K9" i="15"/>
  <c r="K27" i="15"/>
  <c r="K17" i="18"/>
  <c r="K8" i="19"/>
  <c r="K12" i="19"/>
  <c r="K16" i="19"/>
  <c r="K24" i="19"/>
  <c r="K8" i="18"/>
  <c r="K12" i="18"/>
  <c r="K16" i="18"/>
  <c r="I8" i="15" l="1"/>
  <c r="G16" i="15"/>
  <c r="C12" i="15"/>
  <c r="D16" i="15"/>
  <c r="I26" i="15"/>
  <c r="I25" i="15" s="1"/>
  <c r="I16" i="15"/>
  <c r="I18" i="15"/>
  <c r="I17" i="15" s="1"/>
  <c r="B16" i="15"/>
  <c r="J16" i="15"/>
  <c r="D19" i="15"/>
  <c r="D17" i="15" s="1"/>
  <c r="J12" i="15"/>
  <c r="G18" i="15"/>
  <c r="G17" i="15" s="1"/>
  <c r="G26" i="15"/>
  <c r="G12" i="15"/>
  <c r="D9" i="15"/>
  <c r="D25" i="15"/>
  <c r="I12" i="15"/>
  <c r="E19" i="15"/>
  <c r="E17" i="15" s="1"/>
  <c r="B8" i="15"/>
  <c r="J8" i="15"/>
  <c r="G8" i="15"/>
  <c r="C25" i="15"/>
  <c r="E5" i="15"/>
  <c r="H16" i="15"/>
  <c r="E16" i="15"/>
  <c r="E9" i="15"/>
  <c r="E26" i="15"/>
  <c r="H5" i="15"/>
  <c r="H18" i="15"/>
  <c r="H17" i="15" s="1"/>
  <c r="H26" i="15"/>
  <c r="C17" i="15"/>
  <c r="C16" i="15"/>
  <c r="B25" i="15"/>
  <c r="F25" i="15"/>
  <c r="J25" i="15"/>
  <c r="F17" i="15"/>
  <c r="B17" i="15"/>
  <c r="J17" i="15"/>
  <c r="F8" i="15"/>
  <c r="H12" i="15"/>
  <c r="B12" i="15"/>
  <c r="K20" i="19"/>
  <c r="K18" i="15"/>
  <c r="K17" i="15" s="1"/>
  <c r="K20" i="15" s="1"/>
  <c r="K8" i="15"/>
  <c r="K26" i="15"/>
  <c r="K12" i="15"/>
  <c r="K20" i="18"/>
  <c r="D12" i="15" l="1"/>
  <c r="E12" i="15"/>
  <c r="G25" i="15"/>
  <c r="D28" i="15"/>
  <c r="B20" i="15"/>
  <c r="E8" i="15"/>
  <c r="D20" i="15"/>
  <c r="F28" i="15"/>
  <c r="I28" i="15"/>
  <c r="B28" i="15"/>
  <c r="E25" i="15"/>
  <c r="J28" i="15"/>
  <c r="C28" i="15"/>
  <c r="F20" i="15"/>
  <c r="H25" i="15"/>
  <c r="H20" i="15"/>
  <c r="E20" i="15"/>
  <c r="C20" i="15"/>
  <c r="H8" i="15"/>
  <c r="I20" i="15"/>
  <c r="G20" i="15"/>
  <c r="J20" i="15"/>
  <c r="K25" i="15"/>
  <c r="I51" i="15"/>
  <c r="J51" i="15"/>
  <c r="F51" i="15"/>
  <c r="G28" i="15" l="1"/>
  <c r="E28" i="15"/>
  <c r="H28" i="15"/>
  <c r="E51" i="15"/>
  <c r="G51" i="15"/>
  <c r="K51" i="15"/>
  <c r="D51" i="15"/>
  <c r="K28" i="15"/>
  <c r="C51" i="15"/>
  <c r="H51" i="15"/>
</calcChain>
</file>

<file path=xl/sharedStrings.xml><?xml version="1.0" encoding="utf-8"?>
<sst xmlns="http://schemas.openxmlformats.org/spreadsheetml/2006/main" count="104" uniqueCount="32">
  <si>
    <t>Non-Resident</t>
  </si>
  <si>
    <t>All Undergraduates</t>
  </si>
  <si>
    <t>New First-Year</t>
  </si>
  <si>
    <t>New Transfer</t>
  </si>
  <si>
    <t>Iowa Resident</t>
  </si>
  <si>
    <t>New Off-Campus/New Nondegree</t>
  </si>
  <si>
    <t>Continuing</t>
  </si>
  <si>
    <t>New Students</t>
  </si>
  <si>
    <t>Continuing Students</t>
  </si>
  <si>
    <r>
      <t>All Graduate</t>
    </r>
    <r>
      <rPr>
        <b/>
        <sz val="8"/>
        <rFont val="Arial"/>
        <family val="2"/>
      </rPr>
      <t xml:space="preserve"> Students</t>
    </r>
  </si>
  <si>
    <t>Postgraduate Students</t>
  </si>
  <si>
    <t>All Students</t>
  </si>
  <si>
    <t>New Professional Students</t>
  </si>
  <si>
    <t>Continuing Professional Students</t>
  </si>
  <si>
    <t>All Professional Students</t>
  </si>
  <si>
    <t>Undergraduate</t>
  </si>
  <si>
    <t>Graduate</t>
  </si>
  <si>
    <t>Professional</t>
  </si>
  <si>
    <t>Postgraduate</t>
  </si>
  <si>
    <t>Percent Resident</t>
  </si>
  <si>
    <t>UI Transfer Students</t>
  </si>
  <si>
    <t>UI Transfer Professional Students</t>
  </si>
  <si>
    <t>Percent Non-Resident</t>
  </si>
  <si>
    <t>All Students excluding Postgraduate</t>
  </si>
  <si>
    <t>Student Level | Residency</t>
  </si>
  <si>
    <t>Student Status | Residency</t>
  </si>
  <si>
    <t>Fall Semester Student Headcount Enrollment by Residency</t>
  </si>
  <si>
    <t>Professional and Postgraduate</t>
  </si>
  <si>
    <r>
      <t xml:space="preserve">Fall Semester Student Headcount Enrollment by Residency, </t>
    </r>
    <r>
      <rPr>
        <b/>
        <i/>
        <sz val="11"/>
        <rFont val="Arial"/>
        <family val="2"/>
      </rPr>
      <t>continued</t>
    </r>
  </si>
  <si>
    <t>continued</t>
  </si>
  <si>
    <t>Source: MAUI student information system.</t>
  </si>
  <si>
    <t>See Note 4 regarding the removal from the counts, in all years, of students who withdrew between the first day of the session and the official census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</si>
</sst>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0%"/>
  </numFmts>
  <fonts count="1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1"/>
      <scheme val="minor"/>
    </font>
    <font>
      <sz val="8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3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 vertical="center"/>
    </xf>
    <xf numFmtId="165" fontId="5" fillId="0" borderId="1" xfId="2" applyNumberFormat="1" applyFont="1" applyBorder="1" applyAlignment="1">
      <alignment horizontal="right"/>
    </xf>
    <xf numFmtId="165" fontId="5" fillId="0" borderId="2" xfId="2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165" fontId="5" fillId="0" borderId="0" xfId="2" applyNumberFormat="1" applyFont="1" applyBorder="1" applyAlignment="1">
      <alignment horizontal="right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3" fontId="1" fillId="0" borderId="0" xfId="0" applyNumberFormat="1" applyFont="1"/>
    <xf numFmtId="3" fontId="1" fillId="0" borderId="0" xfId="1" applyNumberFormat="1" applyFont="1"/>
    <xf numFmtId="0" fontId="3" fillId="2" borderId="3" xfId="0" applyFont="1" applyFill="1" applyBorder="1"/>
    <xf numFmtId="3" fontId="3" fillId="2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left" indent="2"/>
    </xf>
    <xf numFmtId="0" fontId="5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left" indent="2"/>
    </xf>
    <xf numFmtId="0" fontId="5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Percent of All Students
Who are Non-Resident, by Fall Semester</a:t>
            </a:r>
          </a:p>
        </c:rich>
      </c:tx>
      <c:layout>
        <c:manualLayout>
          <c:xMode val="edge"/>
          <c:yMode val="edge"/>
          <c:x val="0.33422222222222214"/>
          <c:y val="1.3468013468013467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8652624005772E-2"/>
          <c:y val="0.18850499748137545"/>
          <c:w val="0.89512366438066193"/>
          <c:h val="0.65965852753254328"/>
        </c:manualLayout>
      </c:layout>
      <c:lineChart>
        <c:grouping val="standard"/>
        <c:varyColors val="0"/>
        <c:ser>
          <c:idx val="0"/>
          <c:order val="0"/>
          <c:tx>
            <c:strRef>
              <c:f>Total!$A$51</c:f>
              <c:strCache>
                <c:ptCount val="1"/>
                <c:pt idx="0">
                  <c:v>Percent Non-Resident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1.4921615539854967E-2"/>
                  <c:y val="-5.9611678974910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88-4884-970E-F5501FFF4372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Total!$B$4:$K$4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Total!$B$51:$K$51</c:f>
              <c:numCache>
                <c:formatCode>0.0%</c:formatCode>
                <c:ptCount val="10"/>
                <c:pt idx="0">
                  <c:v>0.45446054653369888</c:v>
                </c:pt>
                <c:pt idx="1">
                  <c:v>0.42819999402289233</c:v>
                </c:pt>
                <c:pt idx="2">
                  <c:v>0.40203957382039573</c:v>
                </c:pt>
                <c:pt idx="3">
                  <c:v>0.39433363134691862</c:v>
                </c:pt>
                <c:pt idx="4">
                  <c:v>0.39531645569620255</c:v>
                </c:pt>
                <c:pt idx="5">
                  <c:v>0.40146125745049027</c:v>
                </c:pt>
                <c:pt idx="6">
                  <c:v>0.41459909953060636</c:v>
                </c:pt>
                <c:pt idx="7">
                  <c:v>0.42820806308024928</c:v>
                </c:pt>
                <c:pt idx="8">
                  <c:v>0.43849187862977113</c:v>
                </c:pt>
                <c:pt idx="9">
                  <c:v>0.45239832208644903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9-4DF6-A782-4EC2B3E49F0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93840"/>
        <c:axId val="211996216"/>
      </c:lineChart>
      <c:catAx>
        <c:axId val="2081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996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996216"/>
        <c:scaling>
          <c:orientation val="minMax"/>
          <c:max val="0.75000000000000011"/>
          <c:min val="0.25"/>
        </c:scaling>
        <c:delete val="0"/>
        <c:axPos val="l"/>
        <c:majorGridlines>
          <c:spPr>
            <a:ln w="3175">
              <a:solidFill>
                <a:srgbClr val="7D7D7D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Percent</a:t>
                </a:r>
              </a:p>
            </c:rich>
          </c:tx>
          <c:layout>
            <c:manualLayout>
              <c:xMode val="edge"/>
              <c:yMode val="edge"/>
              <c:x val="2.7792005602386848E-3"/>
              <c:y val="0.40332230660516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1938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Undergraduate Headcount Enrollment by Residency</a:t>
            </a:r>
          </a:p>
        </c:rich>
      </c:tx>
      <c:layout>
        <c:manualLayout>
          <c:xMode val="edge"/>
          <c:yMode val="edge"/>
          <c:x val="0.29531481481481481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03382910469525E-2"/>
          <c:y val="8.5848405741872608E-2"/>
          <c:w val="0.90952624671916016"/>
          <c:h val="0.7168899727853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Undergrad!$A$22</c:f>
              <c:strCache>
                <c:ptCount val="1"/>
                <c:pt idx="0">
                  <c:v>Iowa Resident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Undergrad!$B$4:$K$4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Undergrad!$B$22:$K$22</c:f>
              <c:numCache>
                <c:formatCode>#,##0</c:formatCode>
                <c:ptCount val="10"/>
                <c:pt idx="0">
                  <c:v>13261</c:v>
                </c:pt>
                <c:pt idx="1">
                  <c:v>14115</c:v>
                </c:pt>
                <c:pt idx="2">
                  <c:v>14612</c:v>
                </c:pt>
                <c:pt idx="3">
                  <c:v>14573</c:v>
                </c:pt>
                <c:pt idx="4">
                  <c:v>13962</c:v>
                </c:pt>
                <c:pt idx="5">
                  <c:v>13504</c:v>
                </c:pt>
                <c:pt idx="6">
                  <c:v>13337</c:v>
                </c:pt>
                <c:pt idx="7">
                  <c:v>13106</c:v>
                </c:pt>
                <c:pt idx="8">
                  <c:v>13248</c:v>
                </c:pt>
                <c:pt idx="9">
                  <c:v>13244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3-43AE-B06B-1ACC7A42E862}"/>
            </c:ext>
          </c:extLst>
        </c:ser>
        <c:ser>
          <c:idx val="1"/>
          <c:order val="1"/>
          <c:tx>
            <c:strRef>
              <c:f>Undergrad!$A$23</c:f>
              <c:strCache>
                <c:ptCount val="1"/>
                <c:pt idx="0">
                  <c:v>Non-Resident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Undergrad!$B$4:$K$4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Undergrad!$B$23:$K$23</c:f>
              <c:numCache>
                <c:formatCode>#,##0</c:formatCode>
                <c:ptCount val="10"/>
                <c:pt idx="0">
                  <c:v>11094</c:v>
                </c:pt>
                <c:pt idx="1">
                  <c:v>10319</c:v>
                </c:pt>
                <c:pt idx="2">
                  <c:v>9297</c:v>
                </c:pt>
                <c:pt idx="3">
                  <c:v>8838</c:v>
                </c:pt>
                <c:pt idx="4">
                  <c:v>8342</c:v>
                </c:pt>
                <c:pt idx="5">
                  <c:v>8104</c:v>
                </c:pt>
                <c:pt idx="6">
                  <c:v>8636</c:v>
                </c:pt>
                <c:pt idx="7">
                  <c:v>9024</c:v>
                </c:pt>
                <c:pt idx="8">
                  <c:v>9490</c:v>
                </c:pt>
                <c:pt idx="9">
                  <c:v>10163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3-43AE-B06B-1ACC7A42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514648"/>
        <c:axId val="211125072"/>
      </c:barChart>
      <c:catAx>
        <c:axId val="21151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25072"/>
        <c:crosses val="autoZero"/>
        <c:auto val="1"/>
        <c:lblAlgn val="ctr"/>
        <c:lblOffset val="100"/>
        <c:noMultiLvlLbl val="0"/>
      </c:catAx>
      <c:valAx>
        <c:axId val="21112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1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57757363662869"/>
          <c:y val="0.90344336293791028"/>
          <c:w val="0.37284470691163607"/>
          <c:h val="9.6556758530183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Graduate Headcount Enrollment by Residency</a:t>
            </a:r>
          </a:p>
        </c:rich>
      </c:tx>
      <c:layout>
        <c:manualLayout>
          <c:xMode val="edge"/>
          <c:yMode val="edge"/>
          <c:x val="0.29531481481481481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03382910469525E-2"/>
          <c:y val="8.5848405741872608E-2"/>
          <c:w val="0.90952624671916016"/>
          <c:h val="0.7168899727853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Grad!$A$18</c:f>
              <c:strCache>
                <c:ptCount val="1"/>
                <c:pt idx="0">
                  <c:v>Iowa Resident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Grad!$B$4:$K$4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Grad!$B$18:$K$18</c:f>
              <c:numCache>
                <c:formatCode>#,##0</c:formatCode>
                <c:ptCount val="10"/>
                <c:pt idx="0">
                  <c:v>2657</c:v>
                </c:pt>
                <c:pt idx="1">
                  <c:v>2748</c:v>
                </c:pt>
                <c:pt idx="2">
                  <c:v>2840</c:v>
                </c:pt>
                <c:pt idx="3">
                  <c:v>2874</c:v>
                </c:pt>
                <c:pt idx="4">
                  <c:v>2966</c:v>
                </c:pt>
                <c:pt idx="5">
                  <c:v>3013</c:v>
                </c:pt>
                <c:pt idx="6">
                  <c:v>2855</c:v>
                </c:pt>
                <c:pt idx="7">
                  <c:v>2678</c:v>
                </c:pt>
                <c:pt idx="8">
                  <c:v>2632</c:v>
                </c:pt>
                <c:pt idx="9">
                  <c:v>2629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F-4B8B-8B90-D928AA64319D}"/>
            </c:ext>
          </c:extLst>
        </c:ser>
        <c:ser>
          <c:idx val="1"/>
          <c:order val="1"/>
          <c:tx>
            <c:strRef>
              <c:f>Grad!$A$19</c:f>
              <c:strCache>
                <c:ptCount val="1"/>
                <c:pt idx="0">
                  <c:v>Non-Resident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Grad!$B$4:$K$4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Grad!$B$19:$K$19</c:f>
              <c:numCache>
                <c:formatCode>#,##0</c:formatCode>
                <c:ptCount val="10"/>
                <c:pt idx="0">
                  <c:v>3021</c:v>
                </c:pt>
                <c:pt idx="1">
                  <c:v>3034</c:v>
                </c:pt>
                <c:pt idx="2">
                  <c:v>2968</c:v>
                </c:pt>
                <c:pt idx="3">
                  <c:v>3000</c:v>
                </c:pt>
                <c:pt idx="4">
                  <c:v>3175</c:v>
                </c:pt>
                <c:pt idx="5">
                  <c:v>3402</c:v>
                </c:pt>
                <c:pt idx="6">
                  <c:v>3301</c:v>
                </c:pt>
                <c:pt idx="7">
                  <c:v>3401</c:v>
                </c:pt>
                <c:pt idx="8">
                  <c:v>3532</c:v>
                </c:pt>
                <c:pt idx="9">
                  <c:v>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F-4B8B-8B90-D928AA64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514648"/>
        <c:axId val="211125072"/>
      </c:barChart>
      <c:catAx>
        <c:axId val="21151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25072"/>
        <c:crosses val="autoZero"/>
        <c:auto val="1"/>
        <c:lblAlgn val="ctr"/>
        <c:lblOffset val="100"/>
        <c:noMultiLvlLbl val="0"/>
      </c:catAx>
      <c:valAx>
        <c:axId val="21112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1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57757363662869"/>
          <c:y val="0.90344336293791028"/>
          <c:w val="0.37284470691163607"/>
          <c:h val="9.6556758530183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Postgraduate</a:t>
            </a:r>
            <a:r>
              <a:rPr lang="en-US" sz="900" b="1" baseline="0">
                <a:solidFill>
                  <a:sysClr val="windowText" lastClr="000000"/>
                </a:solidFill>
              </a:rPr>
              <a:t> Headcount Enrollment by Residency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9346286575289201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59356469330221"/>
          <c:y val="8.5848405741872608E-2"/>
          <c:w val="0.86991445513755228"/>
          <c:h val="0.7168899727853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ProfPGT!$A$22</c:f>
              <c:strCache>
                <c:ptCount val="1"/>
                <c:pt idx="0">
                  <c:v>Iowa Resident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ProfPGT!$B$4:$K$4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ProfPGT!$B$22:$K$22</c:f>
              <c:numCache>
                <c:formatCode>#,##0</c:formatCode>
                <c:ptCount val="10"/>
                <c:pt idx="0">
                  <c:v>1052</c:v>
                </c:pt>
                <c:pt idx="1">
                  <c:v>1115</c:v>
                </c:pt>
                <c:pt idx="2">
                  <c:v>1016</c:v>
                </c:pt>
                <c:pt idx="3">
                  <c:v>1020</c:v>
                </c:pt>
                <c:pt idx="4">
                  <c:v>1001</c:v>
                </c:pt>
                <c:pt idx="5">
                  <c:v>1021</c:v>
                </c:pt>
                <c:pt idx="6">
                  <c:v>1025</c:v>
                </c:pt>
                <c:pt idx="7">
                  <c:v>1099</c:v>
                </c:pt>
                <c:pt idx="8">
                  <c:v>1086</c:v>
                </c:pt>
                <c:pt idx="9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1-4EE4-85BA-DF6CBC1F5EAA}"/>
            </c:ext>
          </c:extLst>
        </c:ser>
        <c:ser>
          <c:idx val="1"/>
          <c:order val="1"/>
          <c:tx>
            <c:strRef>
              <c:f>ProfPGT!$A$23</c:f>
              <c:strCache>
                <c:ptCount val="1"/>
                <c:pt idx="0">
                  <c:v>Non-Resident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ProfPGT!$B$4:$K$4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ProfPGT!$B$23:$K$23</c:f>
              <c:numCache>
                <c:formatCode>#,##0</c:formatCode>
                <c:ptCount val="10"/>
                <c:pt idx="0">
                  <c:v>271</c:v>
                </c:pt>
                <c:pt idx="1">
                  <c:v>283</c:v>
                </c:pt>
                <c:pt idx="2">
                  <c:v>276</c:v>
                </c:pt>
                <c:pt idx="3">
                  <c:v>275</c:v>
                </c:pt>
                <c:pt idx="4">
                  <c:v>281</c:v>
                </c:pt>
                <c:pt idx="5">
                  <c:v>276</c:v>
                </c:pt>
                <c:pt idx="6">
                  <c:v>277</c:v>
                </c:pt>
                <c:pt idx="7">
                  <c:v>311</c:v>
                </c:pt>
                <c:pt idx="8">
                  <c:v>334</c:v>
                </c:pt>
                <c:pt idx="9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1-4EE4-85BA-DF6CBC1F5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11514648"/>
        <c:axId val="211125072"/>
      </c:barChart>
      <c:catAx>
        <c:axId val="21151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25072"/>
        <c:crosses val="autoZero"/>
        <c:auto val="1"/>
        <c:lblAlgn val="ctr"/>
        <c:lblOffset val="100"/>
        <c:noMultiLvlLbl val="0"/>
      </c:catAx>
      <c:valAx>
        <c:axId val="211125072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</a:rPr>
                  <a:t>Headcount</a:t>
                </a:r>
              </a:p>
            </c:rich>
          </c:tx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1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57757363662869"/>
          <c:y val="0.90344336293791028"/>
          <c:w val="0.37284470691163607"/>
          <c:h val="9.6556758530183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Professional </a:t>
            </a:r>
            <a:r>
              <a:rPr lang="en-US" sz="900" b="1" baseline="0">
                <a:solidFill>
                  <a:sysClr val="windowText" lastClr="000000"/>
                </a:solidFill>
              </a:rPr>
              <a:t>Headcount Enrollment by Residency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804260589245927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59356469330221"/>
          <c:y val="8.5848405741872608E-2"/>
          <c:w val="0.86991445513755228"/>
          <c:h val="0.7168899727853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ProfPGT!$A$22</c:f>
              <c:strCache>
                <c:ptCount val="1"/>
                <c:pt idx="0">
                  <c:v>Iowa Resident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ProfPGT!$B$4:$K$4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ProfPGT!$B$18:$K$18</c:f>
              <c:numCache>
                <c:formatCode>#,##0</c:formatCode>
                <c:ptCount val="10"/>
                <c:pt idx="0">
                  <c:v>1137</c:v>
                </c:pt>
                <c:pt idx="1">
                  <c:v>1155</c:v>
                </c:pt>
                <c:pt idx="2">
                  <c:v>1175</c:v>
                </c:pt>
                <c:pt idx="3">
                  <c:v>1179</c:v>
                </c:pt>
                <c:pt idx="4">
                  <c:v>1179</c:v>
                </c:pt>
                <c:pt idx="5">
                  <c:v>1140</c:v>
                </c:pt>
                <c:pt idx="6">
                  <c:v>1116</c:v>
                </c:pt>
                <c:pt idx="7">
                  <c:v>1101</c:v>
                </c:pt>
                <c:pt idx="8">
                  <c:v>1114</c:v>
                </c:pt>
                <c:pt idx="9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F-4845-B55F-DB9795268856}"/>
            </c:ext>
          </c:extLst>
        </c:ser>
        <c:ser>
          <c:idx val="1"/>
          <c:order val="1"/>
          <c:tx>
            <c:strRef>
              <c:f>ProfPGT!$A$19</c:f>
              <c:strCache>
                <c:ptCount val="1"/>
                <c:pt idx="0">
                  <c:v>Non-Resident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ProfPGT!$B$4:$K$4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ProfPGT!$B$19:$K$19</c:f>
              <c:numCache>
                <c:formatCode>#,##0</c:formatCode>
                <c:ptCount val="10"/>
                <c:pt idx="0">
                  <c:v>698</c:v>
                </c:pt>
                <c:pt idx="1">
                  <c:v>692</c:v>
                </c:pt>
                <c:pt idx="2">
                  <c:v>666</c:v>
                </c:pt>
                <c:pt idx="3">
                  <c:v>678</c:v>
                </c:pt>
                <c:pt idx="4">
                  <c:v>694</c:v>
                </c:pt>
                <c:pt idx="5">
                  <c:v>746</c:v>
                </c:pt>
                <c:pt idx="6">
                  <c:v>770</c:v>
                </c:pt>
                <c:pt idx="7">
                  <c:v>732</c:v>
                </c:pt>
                <c:pt idx="8">
                  <c:v>763</c:v>
                </c:pt>
                <c:pt idx="9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F-4845-B55F-DB979526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11514648"/>
        <c:axId val="211125072"/>
      </c:barChart>
      <c:catAx>
        <c:axId val="21151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25072"/>
        <c:crosses val="autoZero"/>
        <c:auto val="1"/>
        <c:lblAlgn val="ctr"/>
        <c:lblOffset val="100"/>
        <c:noMultiLvlLbl val="0"/>
      </c:catAx>
      <c:valAx>
        <c:axId val="211125072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</a:rPr>
                  <a:t>Headcount</a:t>
                </a:r>
              </a:p>
            </c:rich>
          </c:tx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1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57757363662869"/>
          <c:y val="0.90344336293791028"/>
          <c:w val="0.37284470691163607"/>
          <c:h val="9.6556758530183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30</xdr:row>
      <xdr:rowOff>152400</xdr:rowOff>
    </xdr:from>
    <xdr:to>
      <xdr:col>9</xdr:col>
      <xdr:colOff>180975</xdr:colOff>
      <xdr:row>43</xdr:row>
      <xdr:rowOff>92075</xdr:rowOff>
    </xdr:to>
    <xdr:graphicFrame macro="">
      <xdr:nvGraphicFramePr>
        <xdr:cNvPr id="2" name="Chart 1" descr="Line chart illustrating that the percentage of non-resident students dipped to below 40% in 2019 and 2020, but has returned to the 2016 level of about 45%.">
          <a:extLst>
            <a:ext uri="{FF2B5EF4-FFF2-40B4-BE49-F238E27FC236}">
              <a16:creationId xmlns:a16="http://schemas.microsoft.com/office/drawing/2014/main" id="{E99C1837-DBFF-4A82-A7BD-C8672637C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0.38285</cdr:x>
      <cdr:y>0.44259</cdr:y>
    </cdr:from>
    <cdr:to>
      <cdr:x>0.40496</cdr:x>
      <cdr:y>0.51906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7643" y="719836"/>
          <a:ext cx="76493" cy="123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45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1533525</xdr:colOff>
      <xdr:row>27</xdr:row>
      <xdr:rowOff>104774</xdr:rowOff>
    </xdr:from>
    <xdr:to>
      <xdr:col>8</xdr:col>
      <xdr:colOff>676275</xdr:colOff>
      <xdr:row>38</xdr:row>
      <xdr:rowOff>155574</xdr:rowOff>
    </xdr:to>
    <xdr:graphicFrame macro="">
      <xdr:nvGraphicFramePr>
        <xdr:cNvPr id="2" name="Chart 1" descr="Clustered column chart illustrating the relationship of resident to non-resident enrollment among undergraduate students over ten years. ">
          <a:extLst>
            <a:ext uri="{FF2B5EF4-FFF2-40B4-BE49-F238E27FC236}">
              <a16:creationId xmlns:a16="http://schemas.microsoft.com/office/drawing/2014/main" id="{143B2945-E690-4D82-BB1C-8FBE584DD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1120775</xdr:colOff>
      <xdr:row>23</xdr:row>
      <xdr:rowOff>66675</xdr:rowOff>
    </xdr:from>
    <xdr:to>
      <xdr:col>8</xdr:col>
      <xdr:colOff>619125</xdr:colOff>
      <xdr:row>34</xdr:row>
      <xdr:rowOff>111125</xdr:rowOff>
    </xdr:to>
    <xdr:graphicFrame macro="">
      <xdr:nvGraphicFramePr>
        <xdr:cNvPr id="3" name="Chart 2" descr="Clustered column chart illustrating the relationship of resident to non-resident enrollment among undergraduate students over ten years. ">
          <a:extLst>
            <a:ext uri="{FF2B5EF4-FFF2-40B4-BE49-F238E27FC236}">
              <a16:creationId xmlns:a16="http://schemas.microsoft.com/office/drawing/2014/main" id="{B62C11D5-2725-4270-95E8-02DA27C07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26</xdr:row>
      <xdr:rowOff>133350</xdr:rowOff>
    </xdr:from>
    <xdr:to>
      <xdr:col>10</xdr:col>
      <xdr:colOff>511175</xdr:colOff>
      <xdr:row>40</xdr:row>
      <xdr:rowOff>107061</xdr:rowOff>
    </xdr:to>
    <xdr:graphicFrame macro="">
      <xdr:nvGraphicFramePr>
        <xdr:cNvPr id="4" name="Chart 3" descr="Clustered column chart illustrating the relationship of resident to non-resident enrollment among postgraduate students over ten years. ">
          <a:extLst>
            <a:ext uri="{FF2B5EF4-FFF2-40B4-BE49-F238E27FC236}">
              <a16:creationId xmlns:a16="http://schemas.microsoft.com/office/drawing/2014/main" id="{22D49B5B-43FB-4028-8E9A-C619DCE5F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26</xdr:row>
      <xdr:rowOff>133350</xdr:rowOff>
    </xdr:from>
    <xdr:to>
      <xdr:col>4</xdr:col>
      <xdr:colOff>295275</xdr:colOff>
      <xdr:row>40</xdr:row>
      <xdr:rowOff>97536</xdr:rowOff>
    </xdr:to>
    <xdr:graphicFrame macro="">
      <xdr:nvGraphicFramePr>
        <xdr:cNvPr id="5" name="Chart 4" descr="Clustered column chart illustrating the relationship of resident to non-resident enrollment among professional students over ten years. ">
          <a:extLst>
            <a:ext uri="{FF2B5EF4-FFF2-40B4-BE49-F238E27FC236}">
              <a16:creationId xmlns:a16="http://schemas.microsoft.com/office/drawing/2014/main" id="{78339B51-81BB-4975-A774-718CB6786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DD87-1C78-48F1-9A13-FD4600F5CB30}">
  <sheetPr>
    <pageSetUpPr fitToPage="1"/>
  </sheetPr>
  <dimension ref="A1:K51"/>
  <sheetViews>
    <sheetView tabSelected="1" zoomScaleNormal="100" workbookViewId="0"/>
  </sheetViews>
  <sheetFormatPr defaultColWidth="9" defaultRowHeight="13" x14ac:dyDescent="0.3"/>
  <cols>
    <col min="1" max="1" width="26.6640625" style="16" customWidth="1"/>
    <col min="2" max="16384" width="9" style="1"/>
  </cols>
  <sheetData>
    <row r="1" spans="1:11" ht="14.25" customHeight="1" x14ac:dyDescent="0.3">
      <c r="A1" s="20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14.25" customHeight="1" x14ac:dyDescent="0.3">
      <c r="A2" s="20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6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5" x14ac:dyDescent="0.25">
      <c r="A4" s="2" t="s">
        <v>24</v>
      </c>
      <c r="B4" s="11">
        <f>Undergrad!B4</f>
        <v>2016</v>
      </c>
      <c r="C4" s="11">
        <f>Undergrad!C4</f>
        <v>2017</v>
      </c>
      <c r="D4" s="11">
        <f>Undergrad!D4</f>
        <v>2018</v>
      </c>
      <c r="E4" s="11">
        <f>Undergrad!E4</f>
        <v>2019</v>
      </c>
      <c r="F4" s="11">
        <f>Undergrad!F4</f>
        <v>2020</v>
      </c>
      <c r="G4" s="11">
        <f>Undergrad!G4</f>
        <v>2021</v>
      </c>
      <c r="H4" s="11">
        <f>Undergrad!H4</f>
        <v>2022</v>
      </c>
      <c r="I4" s="11">
        <f>Undergrad!I4</f>
        <v>2023</v>
      </c>
      <c r="J4" s="11">
        <f>Undergrad!J4</f>
        <v>2024</v>
      </c>
      <c r="K4" s="11">
        <f>Undergrad!K4</f>
        <v>2025</v>
      </c>
    </row>
    <row r="5" spans="1:11" ht="12.5" x14ac:dyDescent="0.25">
      <c r="A5" s="3" t="s">
        <v>15</v>
      </c>
      <c r="B5" s="6">
        <f t="shared" ref="B5:I5" si="0">SUM(B6:B7)</f>
        <v>24355</v>
      </c>
      <c r="C5" s="6">
        <f t="shared" si="0"/>
        <v>24434</v>
      </c>
      <c r="D5" s="6">
        <f t="shared" si="0"/>
        <v>23909</v>
      </c>
      <c r="E5" s="6">
        <f t="shared" si="0"/>
        <v>23411</v>
      </c>
      <c r="F5" s="6">
        <f t="shared" si="0"/>
        <v>22304</v>
      </c>
      <c r="G5" s="6">
        <f t="shared" si="0"/>
        <v>21608</v>
      </c>
      <c r="H5" s="6">
        <f t="shared" si="0"/>
        <v>21973</v>
      </c>
      <c r="I5" s="6">
        <f t="shared" si="0"/>
        <v>22130</v>
      </c>
      <c r="J5" s="6">
        <f t="shared" ref="J5:K5" si="1">SUM(J6:J7)</f>
        <v>22738</v>
      </c>
      <c r="K5" s="6">
        <f t="shared" si="1"/>
        <v>23407</v>
      </c>
    </row>
    <row r="6" spans="1:11" ht="12.5" x14ac:dyDescent="0.25">
      <c r="A6" s="27" t="s">
        <v>4</v>
      </c>
      <c r="B6" s="18">
        <f>Undergrad!B22</f>
        <v>13261</v>
      </c>
      <c r="C6" s="18">
        <f>Undergrad!C22</f>
        <v>14115</v>
      </c>
      <c r="D6" s="18">
        <f>Undergrad!D22</f>
        <v>14612</v>
      </c>
      <c r="E6" s="18">
        <f>Undergrad!E22</f>
        <v>14573</v>
      </c>
      <c r="F6" s="18">
        <f>Undergrad!F22</f>
        <v>13962</v>
      </c>
      <c r="G6" s="18">
        <f>Undergrad!G22</f>
        <v>13504</v>
      </c>
      <c r="H6" s="18">
        <f>Undergrad!H22</f>
        <v>13337</v>
      </c>
      <c r="I6" s="18">
        <f>Undergrad!I22</f>
        <v>13106</v>
      </c>
      <c r="J6" s="18">
        <f>Undergrad!J22</f>
        <v>13248</v>
      </c>
      <c r="K6" s="18">
        <f>Undergrad!K22</f>
        <v>13244</v>
      </c>
    </row>
    <row r="7" spans="1:11" ht="12.5" x14ac:dyDescent="0.25">
      <c r="A7" s="27" t="s">
        <v>0</v>
      </c>
      <c r="B7" s="18">
        <f>Undergrad!B23</f>
        <v>11094</v>
      </c>
      <c r="C7" s="18">
        <f>Undergrad!C23</f>
        <v>10319</v>
      </c>
      <c r="D7" s="18">
        <f>Undergrad!D23</f>
        <v>9297</v>
      </c>
      <c r="E7" s="18">
        <f>Undergrad!E23</f>
        <v>8838</v>
      </c>
      <c r="F7" s="18">
        <f>Undergrad!F23</f>
        <v>8342</v>
      </c>
      <c r="G7" s="18">
        <f>Undergrad!G23</f>
        <v>8104</v>
      </c>
      <c r="H7" s="18">
        <f>Undergrad!H23</f>
        <v>8636</v>
      </c>
      <c r="I7" s="18">
        <f>Undergrad!I23</f>
        <v>9024</v>
      </c>
      <c r="J7" s="18">
        <f>Undergrad!J23</f>
        <v>9490</v>
      </c>
      <c r="K7" s="18">
        <f>Undergrad!K23</f>
        <v>10163</v>
      </c>
    </row>
    <row r="8" spans="1:11" ht="12.5" x14ac:dyDescent="0.25">
      <c r="A8" s="28" t="s">
        <v>19</v>
      </c>
      <c r="B8" s="14">
        <f t="shared" ref="B8:K8" si="2">B6/B5</f>
        <v>0.54448778484910698</v>
      </c>
      <c r="C8" s="14">
        <f t="shared" si="2"/>
        <v>0.57767864451174589</v>
      </c>
      <c r="D8" s="14">
        <f t="shared" si="2"/>
        <v>0.6111506127399724</v>
      </c>
      <c r="E8" s="14">
        <f t="shared" si="2"/>
        <v>0.62248515655033954</v>
      </c>
      <c r="F8" s="14">
        <f t="shared" si="2"/>
        <v>0.62598637015781922</v>
      </c>
      <c r="G8" s="14">
        <f t="shared" si="2"/>
        <v>0.62495372084413181</v>
      </c>
      <c r="H8" s="14">
        <f t="shared" si="2"/>
        <v>0.60697219314613393</v>
      </c>
      <c r="I8" s="14">
        <f t="shared" si="2"/>
        <v>0.59222774514234067</v>
      </c>
      <c r="J8" s="14">
        <f t="shared" si="2"/>
        <v>0.58263699533820035</v>
      </c>
      <c r="K8" s="14">
        <f t="shared" si="2"/>
        <v>0.56581364549066515</v>
      </c>
    </row>
    <row r="9" spans="1:11" ht="12.5" x14ac:dyDescent="0.25">
      <c r="A9" s="3" t="s">
        <v>16</v>
      </c>
      <c r="B9" s="6">
        <f t="shared" ref="B9:K9" si="3">SUM(B10:B11)</f>
        <v>5678</v>
      </c>
      <c r="C9" s="6">
        <f t="shared" si="3"/>
        <v>5782</v>
      </c>
      <c r="D9" s="6">
        <f t="shared" si="3"/>
        <v>5808</v>
      </c>
      <c r="E9" s="6">
        <f t="shared" si="3"/>
        <v>5874</v>
      </c>
      <c r="F9" s="6">
        <f t="shared" si="3"/>
        <v>6141</v>
      </c>
      <c r="G9" s="6">
        <f t="shared" si="3"/>
        <v>6415</v>
      </c>
      <c r="H9" s="6">
        <f t="shared" si="3"/>
        <v>6156</v>
      </c>
      <c r="I9" s="6">
        <f t="shared" si="3"/>
        <v>6079</v>
      </c>
      <c r="J9" s="6">
        <f t="shared" si="3"/>
        <v>6164</v>
      </c>
      <c r="K9" s="6">
        <f t="shared" si="3"/>
        <v>6269</v>
      </c>
    </row>
    <row r="10" spans="1:11" ht="12.5" x14ac:dyDescent="0.25">
      <c r="A10" s="27" t="s">
        <v>4</v>
      </c>
      <c r="B10" s="5">
        <f>Grad!B18</f>
        <v>2657</v>
      </c>
      <c r="C10" s="5">
        <f>Grad!C18</f>
        <v>2748</v>
      </c>
      <c r="D10" s="5">
        <f>Grad!D18</f>
        <v>2840</v>
      </c>
      <c r="E10" s="5">
        <f>Grad!E18</f>
        <v>2874</v>
      </c>
      <c r="F10" s="5">
        <f>Grad!F18</f>
        <v>2966</v>
      </c>
      <c r="G10" s="5">
        <f>Grad!G18</f>
        <v>3013</v>
      </c>
      <c r="H10" s="5">
        <f>Grad!H18</f>
        <v>2855</v>
      </c>
      <c r="I10" s="5">
        <f>Grad!I18</f>
        <v>2678</v>
      </c>
      <c r="J10" s="5">
        <f>Grad!J18</f>
        <v>2632</v>
      </c>
      <c r="K10" s="5">
        <f>Grad!K18</f>
        <v>2629</v>
      </c>
    </row>
    <row r="11" spans="1:11" ht="12.5" x14ac:dyDescent="0.25">
      <c r="A11" s="27" t="s">
        <v>0</v>
      </c>
      <c r="B11" s="5">
        <f>Grad!B19</f>
        <v>3021</v>
      </c>
      <c r="C11" s="5">
        <f>Grad!C19</f>
        <v>3034</v>
      </c>
      <c r="D11" s="5">
        <f>Grad!D19</f>
        <v>2968</v>
      </c>
      <c r="E11" s="5">
        <f>Grad!E19</f>
        <v>3000</v>
      </c>
      <c r="F11" s="5">
        <f>Grad!F19</f>
        <v>3175</v>
      </c>
      <c r="G11" s="5">
        <f>Grad!G19</f>
        <v>3402</v>
      </c>
      <c r="H11" s="5">
        <f>Grad!H19</f>
        <v>3301</v>
      </c>
      <c r="I11" s="5">
        <f>Grad!I19</f>
        <v>3401</v>
      </c>
      <c r="J11" s="5">
        <f>Grad!J19</f>
        <v>3532</v>
      </c>
      <c r="K11" s="5">
        <f>Grad!K19</f>
        <v>3640</v>
      </c>
    </row>
    <row r="12" spans="1:11" ht="12.5" x14ac:dyDescent="0.25">
      <c r="A12" s="28" t="s">
        <v>19</v>
      </c>
      <c r="B12" s="14">
        <f t="shared" ref="B12:K12" si="4">B10/B9</f>
        <v>0.46794646002113421</v>
      </c>
      <c r="C12" s="14">
        <f t="shared" si="4"/>
        <v>0.47526807333102733</v>
      </c>
      <c r="D12" s="14">
        <f t="shared" si="4"/>
        <v>0.48898071625344353</v>
      </c>
      <c r="E12" s="14">
        <f t="shared" si="4"/>
        <v>0.48927477017364657</v>
      </c>
      <c r="F12" s="14">
        <f t="shared" si="4"/>
        <v>0.48298322748737993</v>
      </c>
      <c r="G12" s="14">
        <f t="shared" si="4"/>
        <v>0.46968043647700702</v>
      </c>
      <c r="H12" s="14">
        <f t="shared" si="4"/>
        <v>0.46377517868745938</v>
      </c>
      <c r="I12" s="14">
        <f t="shared" si="4"/>
        <v>0.44053298239842081</v>
      </c>
      <c r="J12" s="14">
        <f t="shared" si="4"/>
        <v>0.42699545749513301</v>
      </c>
      <c r="K12" s="14">
        <f t="shared" si="4"/>
        <v>0.41936513000478542</v>
      </c>
    </row>
    <row r="13" spans="1:11" ht="12.5" x14ac:dyDescent="0.25">
      <c r="A13" s="3" t="s">
        <v>17</v>
      </c>
      <c r="B13" s="6">
        <f t="shared" ref="B13:K13" si="5">SUM(B14:B15)</f>
        <v>1835</v>
      </c>
      <c r="C13" s="6">
        <f t="shared" si="5"/>
        <v>1847</v>
      </c>
      <c r="D13" s="6">
        <f t="shared" si="5"/>
        <v>1841</v>
      </c>
      <c r="E13" s="6">
        <f t="shared" si="5"/>
        <v>1857</v>
      </c>
      <c r="F13" s="6">
        <f t="shared" si="5"/>
        <v>1873</v>
      </c>
      <c r="G13" s="6">
        <f t="shared" si="5"/>
        <v>1886</v>
      </c>
      <c r="H13" s="6">
        <f t="shared" si="5"/>
        <v>1886</v>
      </c>
      <c r="I13" s="6">
        <f t="shared" si="5"/>
        <v>1833</v>
      </c>
      <c r="J13" s="6">
        <f t="shared" si="5"/>
        <v>1877</v>
      </c>
      <c r="K13" s="6">
        <f t="shared" si="5"/>
        <v>1887</v>
      </c>
    </row>
    <row r="14" spans="1:11" ht="12.5" x14ac:dyDescent="0.25">
      <c r="A14" s="27" t="s">
        <v>4</v>
      </c>
      <c r="B14" s="5">
        <f>ProfPGT!B18</f>
        <v>1137</v>
      </c>
      <c r="C14" s="5">
        <f>ProfPGT!C18</f>
        <v>1155</v>
      </c>
      <c r="D14" s="5">
        <f>ProfPGT!D18</f>
        <v>1175</v>
      </c>
      <c r="E14" s="5">
        <f>ProfPGT!E18</f>
        <v>1179</v>
      </c>
      <c r="F14" s="5">
        <f>ProfPGT!F18</f>
        <v>1179</v>
      </c>
      <c r="G14" s="5">
        <f>ProfPGT!G18</f>
        <v>1140</v>
      </c>
      <c r="H14" s="5">
        <f>ProfPGT!H18</f>
        <v>1116</v>
      </c>
      <c r="I14" s="5">
        <f>ProfPGT!I18</f>
        <v>1101</v>
      </c>
      <c r="J14" s="5">
        <f>ProfPGT!J18</f>
        <v>1114</v>
      </c>
      <c r="K14" s="5">
        <f>ProfPGT!K18</f>
        <v>1143</v>
      </c>
    </row>
    <row r="15" spans="1:11" ht="12.5" x14ac:dyDescent="0.25">
      <c r="A15" s="27" t="s">
        <v>0</v>
      </c>
      <c r="B15" s="5">
        <f>ProfPGT!B19</f>
        <v>698</v>
      </c>
      <c r="C15" s="5">
        <f>ProfPGT!C19</f>
        <v>692</v>
      </c>
      <c r="D15" s="5">
        <f>ProfPGT!D19</f>
        <v>666</v>
      </c>
      <c r="E15" s="5">
        <f>ProfPGT!E19</f>
        <v>678</v>
      </c>
      <c r="F15" s="5">
        <f>ProfPGT!F19</f>
        <v>694</v>
      </c>
      <c r="G15" s="5">
        <f>ProfPGT!G19</f>
        <v>746</v>
      </c>
      <c r="H15" s="5">
        <f>ProfPGT!H19</f>
        <v>770</v>
      </c>
      <c r="I15" s="5">
        <f>ProfPGT!I19</f>
        <v>732</v>
      </c>
      <c r="J15" s="5">
        <f>ProfPGT!J19</f>
        <v>763</v>
      </c>
      <c r="K15" s="5">
        <f>ProfPGT!K19</f>
        <v>744</v>
      </c>
    </row>
    <row r="16" spans="1:11" ht="12.5" x14ac:dyDescent="0.25">
      <c r="A16" s="28" t="s">
        <v>19</v>
      </c>
      <c r="B16" s="14">
        <f t="shared" ref="B16:K16" si="6">B14/B13</f>
        <v>0.61961852861035427</v>
      </c>
      <c r="C16" s="14">
        <f t="shared" si="6"/>
        <v>0.62533838657282081</v>
      </c>
      <c r="D16" s="14">
        <f t="shared" si="6"/>
        <v>0.63824008690928846</v>
      </c>
      <c r="E16" s="14">
        <f t="shared" si="6"/>
        <v>0.63489499192245558</v>
      </c>
      <c r="F16" s="14">
        <f t="shared" si="6"/>
        <v>0.6294714361986119</v>
      </c>
      <c r="G16" s="14">
        <f t="shared" si="6"/>
        <v>0.6044538706256628</v>
      </c>
      <c r="H16" s="14">
        <f t="shared" si="6"/>
        <v>0.59172852598091197</v>
      </c>
      <c r="I16" s="14">
        <f t="shared" si="6"/>
        <v>0.60065466448445171</v>
      </c>
      <c r="J16" s="14">
        <f t="shared" si="6"/>
        <v>0.59350026638252529</v>
      </c>
      <c r="K16" s="14">
        <f t="shared" si="6"/>
        <v>0.60572337042925273</v>
      </c>
    </row>
    <row r="17" spans="1:11" ht="12.5" x14ac:dyDescent="0.25">
      <c r="A17" s="25" t="s">
        <v>23</v>
      </c>
      <c r="B17" s="26">
        <f>SUM(B18:B19)</f>
        <v>31868</v>
      </c>
      <c r="C17" s="26">
        <f t="shared" ref="C17:K17" si="7">SUM(C18:C19)</f>
        <v>32063</v>
      </c>
      <c r="D17" s="26">
        <f t="shared" si="7"/>
        <v>31558</v>
      </c>
      <c r="E17" s="26">
        <f t="shared" si="7"/>
        <v>31142</v>
      </c>
      <c r="F17" s="26">
        <f t="shared" si="7"/>
        <v>30318</v>
      </c>
      <c r="G17" s="26">
        <f t="shared" si="7"/>
        <v>29909</v>
      </c>
      <c r="H17" s="26">
        <f t="shared" si="7"/>
        <v>30015</v>
      </c>
      <c r="I17" s="26">
        <f t="shared" si="7"/>
        <v>30042</v>
      </c>
      <c r="J17" s="26">
        <f t="shared" si="7"/>
        <v>30779</v>
      </c>
      <c r="K17" s="26">
        <f t="shared" si="7"/>
        <v>31563</v>
      </c>
    </row>
    <row r="18" spans="1:11" ht="12.5" x14ac:dyDescent="0.25">
      <c r="A18" s="27" t="s">
        <v>4</v>
      </c>
      <c r="B18" s="5">
        <f>+B6+B10+B14</f>
        <v>17055</v>
      </c>
      <c r="C18" s="5">
        <f>+C6+C10+C14</f>
        <v>18018</v>
      </c>
      <c r="D18" s="5">
        <f>+D6+D10+D14</f>
        <v>18627</v>
      </c>
      <c r="E18" s="5">
        <f>+E6+E10+E14</f>
        <v>18626</v>
      </c>
      <c r="F18" s="5">
        <f>+F6+F10+F14</f>
        <v>18107</v>
      </c>
      <c r="G18" s="5">
        <f>+G6+G10+G14</f>
        <v>17657</v>
      </c>
      <c r="H18" s="5">
        <f>+H6+H10+H14</f>
        <v>17308</v>
      </c>
      <c r="I18" s="5">
        <f>+I6+I10+I14</f>
        <v>16885</v>
      </c>
      <c r="J18" s="5">
        <f>+J6+J10+J14</f>
        <v>16994</v>
      </c>
      <c r="K18" s="5">
        <f>+K6+K10+K14</f>
        <v>17016</v>
      </c>
    </row>
    <row r="19" spans="1:11" ht="12.5" x14ac:dyDescent="0.25">
      <c r="A19" s="27" t="s">
        <v>0</v>
      </c>
      <c r="B19" s="5">
        <f>+B7+B11+B15</f>
        <v>14813</v>
      </c>
      <c r="C19" s="5">
        <f>+C7+C11+C15</f>
        <v>14045</v>
      </c>
      <c r="D19" s="5">
        <f>+D7+D11+D15</f>
        <v>12931</v>
      </c>
      <c r="E19" s="5">
        <f>+E7+E11+E15</f>
        <v>12516</v>
      </c>
      <c r="F19" s="5">
        <f>+F7+F11+F15</f>
        <v>12211</v>
      </c>
      <c r="G19" s="5">
        <f>+G7+G11+G15</f>
        <v>12252</v>
      </c>
      <c r="H19" s="5">
        <f>+H7+H11+H15</f>
        <v>12707</v>
      </c>
      <c r="I19" s="5">
        <f>+I7+I11+I15</f>
        <v>13157</v>
      </c>
      <c r="J19" s="5">
        <f>+J7+J11+J15</f>
        <v>13785</v>
      </c>
      <c r="K19" s="5">
        <f>+K7+K11+K15</f>
        <v>14547</v>
      </c>
    </row>
    <row r="20" spans="1:11" ht="12.5" x14ac:dyDescent="0.25">
      <c r="A20" s="29" t="s">
        <v>19</v>
      </c>
      <c r="B20" s="13">
        <f>B18/B17</f>
        <v>0.53517635245387218</v>
      </c>
      <c r="C20" s="13">
        <f t="shared" ref="C20:K20" si="8">C18/C17</f>
        <v>0.56195614883198708</v>
      </c>
      <c r="D20" s="13">
        <f t="shared" si="8"/>
        <v>0.59024653019836493</v>
      </c>
      <c r="E20" s="13">
        <f t="shared" si="8"/>
        <v>0.59809903024853894</v>
      </c>
      <c r="F20" s="13">
        <f t="shared" si="8"/>
        <v>0.59723596543307611</v>
      </c>
      <c r="G20" s="13">
        <f t="shared" si="8"/>
        <v>0.59035741749974924</v>
      </c>
      <c r="H20" s="13">
        <f t="shared" si="8"/>
        <v>0.57664501082791941</v>
      </c>
      <c r="I20" s="13">
        <f t="shared" si="8"/>
        <v>0.56204646827774452</v>
      </c>
      <c r="J20" s="13">
        <f t="shared" si="8"/>
        <v>0.55212969882062446</v>
      </c>
      <c r="K20" s="13">
        <f t="shared" si="8"/>
        <v>0.53911225168710197</v>
      </c>
    </row>
    <row r="21" spans="1:11" ht="12.5" x14ac:dyDescent="0.25">
      <c r="A21" s="3" t="s">
        <v>18</v>
      </c>
      <c r="B21" s="6">
        <f t="shared" ref="B21:K21" si="9">SUM(B22:B23)</f>
        <v>1323</v>
      </c>
      <c r="C21" s="6">
        <f t="shared" si="9"/>
        <v>1398</v>
      </c>
      <c r="D21" s="6">
        <f t="shared" si="9"/>
        <v>1292</v>
      </c>
      <c r="E21" s="6">
        <f t="shared" si="9"/>
        <v>1295</v>
      </c>
      <c r="F21" s="6">
        <f t="shared" si="9"/>
        <v>1282</v>
      </c>
      <c r="G21" s="6">
        <f t="shared" si="9"/>
        <v>1297</v>
      </c>
      <c r="H21" s="6">
        <f t="shared" si="9"/>
        <v>1302</v>
      </c>
      <c r="I21" s="6">
        <f t="shared" si="9"/>
        <v>1410</v>
      </c>
      <c r="J21" s="6">
        <f t="shared" si="9"/>
        <v>1420</v>
      </c>
      <c r="K21" s="6">
        <f t="shared" si="9"/>
        <v>1335</v>
      </c>
    </row>
    <row r="22" spans="1:11" ht="12.5" x14ac:dyDescent="0.25">
      <c r="A22" s="27" t="s">
        <v>4</v>
      </c>
      <c r="B22" s="5">
        <f>ProfPGT!B22</f>
        <v>1052</v>
      </c>
      <c r="C22" s="5">
        <f>ProfPGT!C22</f>
        <v>1115</v>
      </c>
      <c r="D22" s="5">
        <f>ProfPGT!D22</f>
        <v>1016</v>
      </c>
      <c r="E22" s="5">
        <f>ProfPGT!E22</f>
        <v>1020</v>
      </c>
      <c r="F22" s="5">
        <f>ProfPGT!F22</f>
        <v>1001</v>
      </c>
      <c r="G22" s="5">
        <f>ProfPGT!G22</f>
        <v>1021</v>
      </c>
      <c r="H22" s="5">
        <f>ProfPGT!H22</f>
        <v>1025</v>
      </c>
      <c r="I22" s="5">
        <f>ProfPGT!I22</f>
        <v>1099</v>
      </c>
      <c r="J22" s="5">
        <f>ProfPGT!J22</f>
        <v>1086</v>
      </c>
      <c r="K22" s="5">
        <f>ProfPGT!K22</f>
        <v>999</v>
      </c>
    </row>
    <row r="23" spans="1:11" ht="12.5" x14ac:dyDescent="0.25">
      <c r="A23" s="27" t="s">
        <v>0</v>
      </c>
      <c r="B23" s="5">
        <f>ProfPGT!B23</f>
        <v>271</v>
      </c>
      <c r="C23" s="5">
        <f>ProfPGT!C23</f>
        <v>283</v>
      </c>
      <c r="D23" s="5">
        <f>ProfPGT!D23</f>
        <v>276</v>
      </c>
      <c r="E23" s="5">
        <f>ProfPGT!E23</f>
        <v>275</v>
      </c>
      <c r="F23" s="5">
        <f>ProfPGT!F23</f>
        <v>281</v>
      </c>
      <c r="G23" s="5">
        <f>ProfPGT!G23</f>
        <v>276</v>
      </c>
      <c r="H23" s="5">
        <f>ProfPGT!H23</f>
        <v>277</v>
      </c>
      <c r="I23" s="5">
        <f>ProfPGT!I23</f>
        <v>311</v>
      </c>
      <c r="J23" s="5">
        <f>ProfPGT!J23</f>
        <v>334</v>
      </c>
      <c r="K23" s="5">
        <f>ProfPGT!K23</f>
        <v>336</v>
      </c>
    </row>
    <row r="24" spans="1:11" ht="12.5" x14ac:dyDescent="0.25">
      <c r="A24" s="28" t="s">
        <v>19</v>
      </c>
      <c r="B24" s="14">
        <f t="shared" ref="B24:K24" si="10">B22/B21</f>
        <v>0.79516250944822375</v>
      </c>
      <c r="C24" s="14">
        <f t="shared" si="10"/>
        <v>0.79756795422031479</v>
      </c>
      <c r="D24" s="14">
        <f t="shared" si="10"/>
        <v>0.78637770897832815</v>
      </c>
      <c r="E24" s="14">
        <f t="shared" si="10"/>
        <v>0.78764478764478763</v>
      </c>
      <c r="F24" s="14">
        <f t="shared" si="10"/>
        <v>0.78081123244929795</v>
      </c>
      <c r="G24" s="14">
        <f t="shared" si="10"/>
        <v>0.787201233616037</v>
      </c>
      <c r="H24" s="14">
        <f t="shared" si="10"/>
        <v>0.78725038402457759</v>
      </c>
      <c r="I24" s="14">
        <f t="shared" si="10"/>
        <v>0.77943262411347514</v>
      </c>
      <c r="J24" s="14">
        <f t="shared" si="10"/>
        <v>0.76478873239436618</v>
      </c>
      <c r="K24" s="14">
        <f t="shared" si="10"/>
        <v>0.74831460674157302</v>
      </c>
    </row>
    <row r="25" spans="1:11" ht="12.5" x14ac:dyDescent="0.25">
      <c r="A25" s="25" t="s">
        <v>11</v>
      </c>
      <c r="B25" s="26">
        <f>SUM(B26:B27)</f>
        <v>33191</v>
      </c>
      <c r="C25" s="26">
        <f t="shared" ref="C25:K25" si="11">SUM(C26:C27)</f>
        <v>33461</v>
      </c>
      <c r="D25" s="26">
        <f t="shared" si="11"/>
        <v>32850</v>
      </c>
      <c r="E25" s="26">
        <f t="shared" si="11"/>
        <v>32437</v>
      </c>
      <c r="F25" s="26">
        <f t="shared" si="11"/>
        <v>31600</v>
      </c>
      <c r="G25" s="26">
        <f t="shared" si="11"/>
        <v>31206</v>
      </c>
      <c r="H25" s="26">
        <f t="shared" si="11"/>
        <v>31317</v>
      </c>
      <c r="I25" s="26">
        <f t="shared" si="11"/>
        <v>31452</v>
      </c>
      <c r="J25" s="26">
        <f t="shared" si="11"/>
        <v>32199</v>
      </c>
      <c r="K25" s="26">
        <f t="shared" si="11"/>
        <v>32898</v>
      </c>
    </row>
    <row r="26" spans="1:11" ht="12.5" x14ac:dyDescent="0.25">
      <c r="A26" s="27" t="s">
        <v>4</v>
      </c>
      <c r="B26" s="5">
        <f>SUM(B6,B10,B14,B22)</f>
        <v>18107</v>
      </c>
      <c r="C26" s="5">
        <f>SUM(C6,C10,C14,C22)</f>
        <v>19133</v>
      </c>
      <c r="D26" s="5">
        <f>SUM(D6,D10,D14,D22)</f>
        <v>19643</v>
      </c>
      <c r="E26" s="5">
        <f>SUM(E6,E10,E14,E22)</f>
        <v>19646</v>
      </c>
      <c r="F26" s="5">
        <f>SUM(F6,F10,F14,F22)</f>
        <v>19108</v>
      </c>
      <c r="G26" s="5">
        <f>SUM(G6,G10,G14,G22)</f>
        <v>18678</v>
      </c>
      <c r="H26" s="5">
        <f>SUM(H6,H10,H14,H22)</f>
        <v>18333</v>
      </c>
      <c r="I26" s="5">
        <f>SUM(I6,I10,I14,I22)</f>
        <v>17984</v>
      </c>
      <c r="J26" s="5">
        <f>SUM(J6,J10,J14,J22)</f>
        <v>18080</v>
      </c>
      <c r="K26" s="5">
        <f>SUM(K6,K10,K14,K22)</f>
        <v>18015</v>
      </c>
    </row>
    <row r="27" spans="1:11" ht="12.5" x14ac:dyDescent="0.25">
      <c r="A27" s="27" t="s">
        <v>0</v>
      </c>
      <c r="B27" s="5">
        <f>SUM(B7,B11,B15,B23)</f>
        <v>15084</v>
      </c>
      <c r="C27" s="5">
        <f>SUM(C7,C11,C15,C23)</f>
        <v>14328</v>
      </c>
      <c r="D27" s="5">
        <f>SUM(D7,D11,D15,D23)</f>
        <v>13207</v>
      </c>
      <c r="E27" s="5">
        <f>SUM(E7,E11,E15,E23)</f>
        <v>12791</v>
      </c>
      <c r="F27" s="5">
        <f>SUM(F7,F11,F15,F23)</f>
        <v>12492</v>
      </c>
      <c r="G27" s="5">
        <f>SUM(G7,G11,G15,G23)</f>
        <v>12528</v>
      </c>
      <c r="H27" s="5">
        <f>SUM(H7,H11,H15,H23)</f>
        <v>12984</v>
      </c>
      <c r="I27" s="5">
        <f>SUM(I7,I11,I15,I23)</f>
        <v>13468</v>
      </c>
      <c r="J27" s="5">
        <f>SUM(J7,J11,J15,J23)</f>
        <v>14119</v>
      </c>
      <c r="K27" s="5">
        <f>SUM(K7,K11,K15,K23)</f>
        <v>14883</v>
      </c>
    </row>
    <row r="28" spans="1:11" ht="12.5" x14ac:dyDescent="0.25">
      <c r="A28" s="28" t="s">
        <v>19</v>
      </c>
      <c r="B28" s="14">
        <f t="shared" ref="B28:K28" si="12">B26/B25</f>
        <v>0.54553945346630106</v>
      </c>
      <c r="C28" s="14">
        <f t="shared" si="12"/>
        <v>0.57180000597710767</v>
      </c>
      <c r="D28" s="14">
        <f t="shared" si="12"/>
        <v>0.59796042617960421</v>
      </c>
      <c r="E28" s="14">
        <f t="shared" si="12"/>
        <v>0.60566636865308132</v>
      </c>
      <c r="F28" s="14">
        <f t="shared" si="12"/>
        <v>0.60468354430379745</v>
      </c>
      <c r="G28" s="14">
        <f t="shared" si="12"/>
        <v>0.59853874254950967</v>
      </c>
      <c r="H28" s="14">
        <f t="shared" si="12"/>
        <v>0.58540090046939364</v>
      </c>
      <c r="I28" s="14">
        <f t="shared" si="12"/>
        <v>0.57179193691975072</v>
      </c>
      <c r="J28" s="14">
        <f t="shared" si="12"/>
        <v>0.56150812137022887</v>
      </c>
      <c r="K28" s="14">
        <f t="shared" si="12"/>
        <v>0.54760167791355097</v>
      </c>
    </row>
    <row r="29" spans="1:11" ht="12.5" x14ac:dyDescent="0.2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30" t="s">
        <v>29</v>
      </c>
    </row>
    <row r="30" spans="1:11" ht="12.5" x14ac:dyDescent="0.25">
      <c r="A30" s="15" t="s">
        <v>31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2.5" x14ac:dyDescent="0.25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t="12.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2.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2.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2.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2.5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2.5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2.5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2.5" x14ac:dyDescent="0.2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2.5" x14ac:dyDescent="0.2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2.5" x14ac:dyDescent="0.2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</row>
    <row r="51" spans="1:11" ht="12.5" x14ac:dyDescent="0.25">
      <c r="A51" s="7" t="s">
        <v>22</v>
      </c>
      <c r="B51" s="19">
        <f>B27/B25</f>
        <v>0.45446054653369888</v>
      </c>
      <c r="C51" s="19">
        <f>C27/C25</f>
        <v>0.42819999402289233</v>
      </c>
      <c r="D51" s="19">
        <f>D27/D25</f>
        <v>0.40203957382039573</v>
      </c>
      <c r="E51" s="19">
        <f>E27/E25</f>
        <v>0.39433363134691862</v>
      </c>
      <c r="F51" s="19">
        <f>F27/F25</f>
        <v>0.39531645569620255</v>
      </c>
      <c r="G51" s="19">
        <f>G27/G25</f>
        <v>0.40146125745049027</v>
      </c>
      <c r="H51" s="19">
        <f>H27/H25</f>
        <v>0.41459909953060636</v>
      </c>
      <c r="I51" s="19">
        <f>I27/I25</f>
        <v>0.42820806308024928</v>
      </c>
      <c r="J51" s="19">
        <f>J27/J25</f>
        <v>0.43849187862977113</v>
      </c>
      <c r="K51" s="19">
        <f>K27/K25</f>
        <v>0.45239832208644903</v>
      </c>
    </row>
  </sheetData>
  <printOptions horizontalCentered="1" verticalCentered="1"/>
  <pageMargins left="0.45" right="0.45" top="0.75" bottom="0.75" header="0.25" footer="0.3"/>
  <pageSetup scale="95" fitToWidth="0" orientation="landscape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A8BB-16ED-45FF-BE0C-8C3A63312CF8}">
  <sheetPr>
    <pageSetUpPr fitToPage="1"/>
  </sheetPr>
  <dimension ref="A1:L36"/>
  <sheetViews>
    <sheetView workbookViewId="0"/>
  </sheetViews>
  <sheetFormatPr defaultColWidth="9" defaultRowHeight="12.5" x14ac:dyDescent="0.25"/>
  <cols>
    <col min="1" max="1" width="24.75" style="1" customWidth="1"/>
    <col min="2" max="16384" width="9" style="1"/>
  </cols>
  <sheetData>
    <row r="1" spans="1:12" ht="14.25" customHeight="1" x14ac:dyDescent="0.2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4.25" customHeight="1" x14ac:dyDescent="0.25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6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x14ac:dyDescent="0.25">
      <c r="A4" s="2" t="s">
        <v>25</v>
      </c>
      <c r="B4" s="11">
        <v>2016</v>
      </c>
      <c r="C4" s="11">
        <v>2017</v>
      </c>
      <c r="D4" s="11">
        <v>2018</v>
      </c>
      <c r="E4" s="11">
        <v>2019</v>
      </c>
      <c r="F4" s="11">
        <v>2020</v>
      </c>
      <c r="G4" s="11">
        <v>2021</v>
      </c>
      <c r="H4" s="11">
        <v>2022</v>
      </c>
      <c r="I4" s="11">
        <v>2023</v>
      </c>
      <c r="J4" s="11">
        <v>2024</v>
      </c>
      <c r="K4" s="11">
        <v>2025</v>
      </c>
    </row>
    <row r="5" spans="1:12" x14ac:dyDescent="0.25">
      <c r="A5" s="3" t="s">
        <v>2</v>
      </c>
      <c r="B5" s="6">
        <f t="shared" ref="B5:F5" si="0">SUM(B6:B7)</f>
        <v>5631</v>
      </c>
      <c r="C5" s="6">
        <f t="shared" si="0"/>
        <v>5016</v>
      </c>
      <c r="D5" s="6">
        <f t="shared" si="0"/>
        <v>4789</v>
      </c>
      <c r="E5" s="6">
        <f t="shared" si="0"/>
        <v>4970</v>
      </c>
      <c r="F5" s="6">
        <f t="shared" si="0"/>
        <v>4510</v>
      </c>
      <c r="G5" s="6">
        <f t="shared" ref="G5:J5" si="1">SUM(G6:G7)</f>
        <v>4521</v>
      </c>
      <c r="H5" s="6">
        <f t="shared" si="1"/>
        <v>5178</v>
      </c>
      <c r="I5" s="6">
        <f t="shared" si="1"/>
        <v>5064</v>
      </c>
      <c r="J5" s="6">
        <f t="shared" si="1"/>
        <v>5208</v>
      </c>
      <c r="K5" s="6">
        <f t="shared" ref="K5" si="2">SUM(K6:K7)</f>
        <v>5561</v>
      </c>
      <c r="L5" s="23"/>
    </row>
    <row r="6" spans="1:12" x14ac:dyDescent="0.25">
      <c r="A6" s="27" t="s">
        <v>4</v>
      </c>
      <c r="B6" s="5">
        <v>2840</v>
      </c>
      <c r="C6" s="5">
        <v>2898</v>
      </c>
      <c r="D6" s="5">
        <v>2792</v>
      </c>
      <c r="E6" s="5">
        <v>2765</v>
      </c>
      <c r="F6" s="5">
        <v>2602</v>
      </c>
      <c r="G6" s="5">
        <v>2702</v>
      </c>
      <c r="H6" s="5">
        <v>2777</v>
      </c>
      <c r="I6" s="5">
        <v>2657</v>
      </c>
      <c r="J6" s="5">
        <v>2813</v>
      </c>
      <c r="K6" s="5">
        <v>2879</v>
      </c>
      <c r="L6" s="24"/>
    </row>
    <row r="7" spans="1:12" x14ac:dyDescent="0.25">
      <c r="A7" s="27" t="s">
        <v>0</v>
      </c>
      <c r="B7" s="5">
        <v>2791</v>
      </c>
      <c r="C7" s="5">
        <v>2118</v>
      </c>
      <c r="D7" s="5">
        <v>1997</v>
      </c>
      <c r="E7" s="5">
        <v>2205</v>
      </c>
      <c r="F7" s="5">
        <v>1908</v>
      </c>
      <c r="G7" s="5">
        <v>1819</v>
      </c>
      <c r="H7" s="5">
        <v>2401</v>
      </c>
      <c r="I7" s="5">
        <v>2407</v>
      </c>
      <c r="J7" s="5">
        <v>2395</v>
      </c>
      <c r="K7" s="5">
        <v>2682</v>
      </c>
      <c r="L7" s="24"/>
    </row>
    <row r="8" spans="1:12" x14ac:dyDescent="0.25">
      <c r="A8" s="28" t="s">
        <v>19</v>
      </c>
      <c r="B8" s="14">
        <f t="shared" ref="B8:I8" si="3">B6/B5</f>
        <v>0.50435091458000358</v>
      </c>
      <c r="C8" s="14">
        <f t="shared" si="3"/>
        <v>0.57775119617224879</v>
      </c>
      <c r="D8" s="14">
        <f t="shared" si="3"/>
        <v>0.58300271455418673</v>
      </c>
      <c r="E8" s="14">
        <f t="shared" si="3"/>
        <v>0.55633802816901412</v>
      </c>
      <c r="F8" s="14">
        <f t="shared" si="3"/>
        <v>0.57694013303769398</v>
      </c>
      <c r="G8" s="14">
        <f t="shared" si="3"/>
        <v>0.59765538597655388</v>
      </c>
      <c r="H8" s="14">
        <f t="shared" si="3"/>
        <v>0.53630745461568174</v>
      </c>
      <c r="I8" s="14">
        <f t="shared" si="3"/>
        <v>0.52468404423380721</v>
      </c>
      <c r="J8" s="14">
        <f t="shared" ref="J8:K8" si="4">J6/J5</f>
        <v>0.54013056835637485</v>
      </c>
      <c r="K8" s="14">
        <f t="shared" si="4"/>
        <v>0.51771264161122099</v>
      </c>
    </row>
    <row r="9" spans="1:12" x14ac:dyDescent="0.25">
      <c r="A9" s="3" t="s">
        <v>3</v>
      </c>
      <c r="B9" s="6">
        <f t="shared" ref="B9:J9" si="5">SUM(B10:B11)</f>
        <v>1255</v>
      </c>
      <c r="C9" s="6">
        <f t="shared" si="5"/>
        <v>1194</v>
      </c>
      <c r="D9" s="6">
        <f t="shared" si="5"/>
        <v>1126</v>
      </c>
      <c r="E9" s="6">
        <f t="shared" si="5"/>
        <v>1052</v>
      </c>
      <c r="F9" s="6">
        <f t="shared" si="5"/>
        <v>962</v>
      </c>
      <c r="G9" s="6">
        <f t="shared" si="5"/>
        <v>1052</v>
      </c>
      <c r="H9" s="6">
        <f t="shared" si="5"/>
        <v>1039</v>
      </c>
      <c r="I9" s="6">
        <f t="shared" si="5"/>
        <v>1090</v>
      </c>
      <c r="J9" s="6">
        <f t="shared" si="5"/>
        <v>1083</v>
      </c>
      <c r="K9" s="6">
        <f t="shared" ref="K9" si="6">SUM(K10:K11)</f>
        <v>1033</v>
      </c>
      <c r="L9" s="23"/>
    </row>
    <row r="10" spans="1:12" x14ac:dyDescent="0.25">
      <c r="A10" s="27" t="s">
        <v>4</v>
      </c>
      <c r="B10" s="5">
        <v>915</v>
      </c>
      <c r="C10" s="5">
        <v>876</v>
      </c>
      <c r="D10" s="5">
        <v>821</v>
      </c>
      <c r="E10" s="5">
        <v>815</v>
      </c>
      <c r="F10" s="5">
        <v>737</v>
      </c>
      <c r="G10" s="5">
        <v>774</v>
      </c>
      <c r="H10" s="5">
        <v>741</v>
      </c>
      <c r="I10" s="5">
        <v>772</v>
      </c>
      <c r="J10" s="5">
        <v>776</v>
      </c>
      <c r="K10" s="5">
        <v>725</v>
      </c>
      <c r="L10" s="24"/>
    </row>
    <row r="11" spans="1:12" x14ac:dyDescent="0.25">
      <c r="A11" s="27" t="s">
        <v>0</v>
      </c>
      <c r="B11" s="5">
        <v>340</v>
      </c>
      <c r="C11" s="5">
        <v>318</v>
      </c>
      <c r="D11" s="5">
        <v>305</v>
      </c>
      <c r="E11" s="5">
        <v>237</v>
      </c>
      <c r="F11" s="5">
        <v>225</v>
      </c>
      <c r="G11" s="5">
        <v>278</v>
      </c>
      <c r="H11" s="5">
        <v>298</v>
      </c>
      <c r="I11" s="5">
        <v>318</v>
      </c>
      <c r="J11" s="5">
        <v>307</v>
      </c>
      <c r="K11" s="5">
        <v>308</v>
      </c>
      <c r="L11" s="24"/>
    </row>
    <row r="12" spans="1:12" x14ac:dyDescent="0.25">
      <c r="A12" s="28" t="s">
        <v>19</v>
      </c>
      <c r="B12" s="14">
        <f t="shared" ref="B12:J12" si="7">B10/B9</f>
        <v>0.72908366533864544</v>
      </c>
      <c r="C12" s="14">
        <f t="shared" si="7"/>
        <v>0.73366834170854267</v>
      </c>
      <c r="D12" s="14">
        <f t="shared" si="7"/>
        <v>0.72912966252220246</v>
      </c>
      <c r="E12" s="14">
        <f t="shared" si="7"/>
        <v>0.77471482889733845</v>
      </c>
      <c r="F12" s="14">
        <f t="shared" si="7"/>
        <v>0.76611226611226613</v>
      </c>
      <c r="G12" s="14">
        <f t="shared" si="7"/>
        <v>0.73574144486692017</v>
      </c>
      <c r="H12" s="14">
        <f t="shared" si="7"/>
        <v>0.71318575553416752</v>
      </c>
      <c r="I12" s="14">
        <f t="shared" si="7"/>
        <v>0.70825688073394499</v>
      </c>
      <c r="J12" s="14">
        <f t="shared" si="7"/>
        <v>0.71652816251154205</v>
      </c>
      <c r="K12" s="14">
        <f t="shared" ref="K12" si="8">K10/K9</f>
        <v>0.70183930300096808</v>
      </c>
    </row>
    <row r="13" spans="1:12" x14ac:dyDescent="0.25">
      <c r="A13" s="3" t="s">
        <v>5</v>
      </c>
      <c r="B13" s="6">
        <f t="shared" ref="B13:J13" si="9">SUM(B14:B15)</f>
        <v>937</v>
      </c>
      <c r="C13" s="6">
        <f t="shared" si="9"/>
        <v>595</v>
      </c>
      <c r="D13" s="6">
        <f t="shared" si="9"/>
        <v>275</v>
      </c>
      <c r="E13" s="6">
        <f t="shared" si="9"/>
        <v>260</v>
      </c>
      <c r="F13" s="6">
        <f t="shared" si="9"/>
        <v>186</v>
      </c>
      <c r="G13" s="6">
        <f t="shared" si="9"/>
        <v>182</v>
      </c>
      <c r="H13" s="6">
        <f t="shared" si="9"/>
        <v>205</v>
      </c>
      <c r="I13" s="6">
        <f t="shared" si="9"/>
        <v>194</v>
      </c>
      <c r="J13" s="6">
        <f t="shared" si="9"/>
        <v>229</v>
      </c>
      <c r="K13" s="6">
        <f t="shared" ref="K13" si="10">SUM(K14:K15)</f>
        <v>218</v>
      </c>
      <c r="L13" s="23"/>
    </row>
    <row r="14" spans="1:12" x14ac:dyDescent="0.25">
      <c r="A14" s="27" t="s">
        <v>4</v>
      </c>
      <c r="B14" s="5">
        <v>339</v>
      </c>
      <c r="C14" s="5">
        <v>255</v>
      </c>
      <c r="D14" s="5">
        <v>173</v>
      </c>
      <c r="E14" s="5">
        <v>164</v>
      </c>
      <c r="F14" s="5">
        <v>140</v>
      </c>
      <c r="G14" s="5">
        <v>134</v>
      </c>
      <c r="H14" s="5">
        <v>127</v>
      </c>
      <c r="I14" s="5">
        <v>123</v>
      </c>
      <c r="J14" s="5">
        <v>145</v>
      </c>
      <c r="K14" s="5">
        <v>145</v>
      </c>
      <c r="L14" s="24"/>
    </row>
    <row r="15" spans="1:12" x14ac:dyDescent="0.25">
      <c r="A15" s="27" t="s">
        <v>0</v>
      </c>
      <c r="B15" s="5">
        <v>598</v>
      </c>
      <c r="C15" s="5">
        <v>340</v>
      </c>
      <c r="D15" s="5">
        <v>102</v>
      </c>
      <c r="E15" s="5">
        <v>96</v>
      </c>
      <c r="F15" s="5">
        <v>46</v>
      </c>
      <c r="G15" s="5">
        <v>48</v>
      </c>
      <c r="H15" s="5">
        <v>78</v>
      </c>
      <c r="I15" s="5">
        <v>71</v>
      </c>
      <c r="J15" s="5">
        <v>84</v>
      </c>
      <c r="K15" s="5">
        <v>73</v>
      </c>
      <c r="L15" s="24"/>
    </row>
    <row r="16" spans="1:12" x14ac:dyDescent="0.25">
      <c r="A16" s="28" t="s">
        <v>19</v>
      </c>
      <c r="B16" s="14">
        <f t="shared" ref="B16:J16" si="11">B14/B13</f>
        <v>0.3617929562433298</v>
      </c>
      <c r="C16" s="14">
        <f t="shared" si="11"/>
        <v>0.42857142857142855</v>
      </c>
      <c r="D16" s="14">
        <f t="shared" si="11"/>
        <v>0.62909090909090915</v>
      </c>
      <c r="E16" s="14">
        <f t="shared" si="11"/>
        <v>0.63076923076923075</v>
      </c>
      <c r="F16" s="14">
        <f t="shared" si="11"/>
        <v>0.75268817204301075</v>
      </c>
      <c r="G16" s="14">
        <f t="shared" si="11"/>
        <v>0.73626373626373631</v>
      </c>
      <c r="H16" s="14">
        <f t="shared" si="11"/>
        <v>0.61951219512195121</v>
      </c>
      <c r="I16" s="14">
        <f t="shared" si="11"/>
        <v>0.634020618556701</v>
      </c>
      <c r="J16" s="14">
        <f t="shared" si="11"/>
        <v>0.63318777292576423</v>
      </c>
      <c r="K16" s="14">
        <f t="shared" ref="K16" si="12">K14/K13</f>
        <v>0.66513761467889909</v>
      </c>
    </row>
    <row r="17" spans="1:12" x14ac:dyDescent="0.25">
      <c r="A17" s="3" t="s">
        <v>6</v>
      </c>
      <c r="B17" s="6">
        <f t="shared" ref="B17:J17" si="13">SUM(B18:B19)</f>
        <v>16532</v>
      </c>
      <c r="C17" s="6">
        <f t="shared" si="13"/>
        <v>17629</v>
      </c>
      <c r="D17" s="6">
        <f t="shared" si="13"/>
        <v>17719</v>
      </c>
      <c r="E17" s="6">
        <f t="shared" si="13"/>
        <v>17129</v>
      </c>
      <c r="F17" s="6">
        <f t="shared" si="13"/>
        <v>16646</v>
      </c>
      <c r="G17" s="6">
        <f t="shared" si="13"/>
        <v>15853</v>
      </c>
      <c r="H17" s="6">
        <f t="shared" si="13"/>
        <v>15551</v>
      </c>
      <c r="I17" s="6">
        <f t="shared" si="13"/>
        <v>15782</v>
      </c>
      <c r="J17" s="6">
        <f t="shared" si="13"/>
        <v>16218</v>
      </c>
      <c r="K17" s="6">
        <f t="shared" ref="K17" si="14">SUM(K18:K19)</f>
        <v>16595</v>
      </c>
      <c r="L17" s="23"/>
    </row>
    <row r="18" spans="1:12" x14ac:dyDescent="0.25">
      <c r="A18" s="27" t="s">
        <v>4</v>
      </c>
      <c r="B18" s="5">
        <v>9167</v>
      </c>
      <c r="C18" s="5">
        <v>10086</v>
      </c>
      <c r="D18" s="5">
        <v>10826</v>
      </c>
      <c r="E18" s="5">
        <v>10829</v>
      </c>
      <c r="F18" s="5">
        <v>10483</v>
      </c>
      <c r="G18" s="5">
        <v>9894</v>
      </c>
      <c r="H18" s="5">
        <v>9692</v>
      </c>
      <c r="I18" s="5">
        <v>9554</v>
      </c>
      <c r="J18" s="5">
        <v>9514</v>
      </c>
      <c r="K18" s="5">
        <v>9495</v>
      </c>
      <c r="L18" s="24"/>
    </row>
    <row r="19" spans="1:12" x14ac:dyDescent="0.25">
      <c r="A19" s="27" t="s">
        <v>0</v>
      </c>
      <c r="B19" s="5">
        <v>7365</v>
      </c>
      <c r="C19" s="5">
        <v>7543</v>
      </c>
      <c r="D19" s="5">
        <v>6893</v>
      </c>
      <c r="E19" s="5">
        <v>6300</v>
      </c>
      <c r="F19" s="5">
        <v>6163</v>
      </c>
      <c r="G19" s="5">
        <v>5959</v>
      </c>
      <c r="H19" s="5">
        <v>5859</v>
      </c>
      <c r="I19" s="5">
        <v>6228</v>
      </c>
      <c r="J19" s="5">
        <v>6704</v>
      </c>
      <c r="K19" s="5">
        <v>7100</v>
      </c>
      <c r="L19" s="24"/>
    </row>
    <row r="20" spans="1:12" x14ac:dyDescent="0.25">
      <c r="A20" s="28" t="s">
        <v>19</v>
      </c>
      <c r="B20" s="14">
        <f t="shared" ref="B20:J20" si="15">B18/B17</f>
        <v>0.55450036293249461</v>
      </c>
      <c r="C20" s="14">
        <f t="shared" si="15"/>
        <v>0.57212547506948774</v>
      </c>
      <c r="D20" s="14">
        <f t="shared" si="15"/>
        <v>0.6109825610926124</v>
      </c>
      <c r="E20" s="14">
        <f t="shared" si="15"/>
        <v>0.63220269718022071</v>
      </c>
      <c r="F20" s="14">
        <f t="shared" si="15"/>
        <v>0.62976090352036529</v>
      </c>
      <c r="G20" s="14">
        <f t="shared" si="15"/>
        <v>0.62410900145082948</v>
      </c>
      <c r="H20" s="14">
        <f t="shared" si="15"/>
        <v>0.62323966304417722</v>
      </c>
      <c r="I20" s="14">
        <f t="shared" si="15"/>
        <v>0.60537320998606003</v>
      </c>
      <c r="J20" s="14">
        <f t="shared" si="15"/>
        <v>0.58663213713158224</v>
      </c>
      <c r="K20" s="14">
        <f t="shared" ref="K20" si="16">K18/K17</f>
        <v>0.57216028924374807</v>
      </c>
    </row>
    <row r="21" spans="1:12" x14ac:dyDescent="0.25">
      <c r="A21" s="3" t="s">
        <v>1</v>
      </c>
      <c r="B21" s="6">
        <f t="shared" ref="B21:I21" si="17">SUM(B22:B23)</f>
        <v>24355</v>
      </c>
      <c r="C21" s="6">
        <f t="shared" si="17"/>
        <v>24434</v>
      </c>
      <c r="D21" s="6">
        <f t="shared" si="17"/>
        <v>23909</v>
      </c>
      <c r="E21" s="6">
        <f t="shared" si="17"/>
        <v>23411</v>
      </c>
      <c r="F21" s="6">
        <f t="shared" si="17"/>
        <v>22304</v>
      </c>
      <c r="G21" s="6">
        <f t="shared" si="17"/>
        <v>21608</v>
      </c>
      <c r="H21" s="6">
        <f t="shared" si="17"/>
        <v>21973</v>
      </c>
      <c r="I21" s="6">
        <f t="shared" si="17"/>
        <v>22130</v>
      </c>
      <c r="J21" s="6">
        <f t="shared" ref="J21:K21" si="18">SUM(J22:J23)</f>
        <v>22738</v>
      </c>
      <c r="K21" s="6">
        <f t="shared" si="18"/>
        <v>23407</v>
      </c>
      <c r="L21" s="23"/>
    </row>
    <row r="22" spans="1:12" x14ac:dyDescent="0.25">
      <c r="A22" s="27" t="s">
        <v>4</v>
      </c>
      <c r="B22" s="5">
        <f>SUM(B6,B10,B14,B18)</f>
        <v>13261</v>
      </c>
      <c r="C22" s="5">
        <f>SUM(C6,C10,C14,C18)</f>
        <v>14115</v>
      </c>
      <c r="D22" s="5">
        <f>SUM(D6,D10,D14,D18)</f>
        <v>14612</v>
      </c>
      <c r="E22" s="5">
        <f>SUM(E6,E10,E14,E18)</f>
        <v>14573</v>
      </c>
      <c r="F22" s="5">
        <f>SUM(F6,F10,F14,F18)</f>
        <v>13962</v>
      </c>
      <c r="G22" s="5">
        <f>SUM(G6,G10,G14,G18)</f>
        <v>13504</v>
      </c>
      <c r="H22" s="5">
        <f>SUM(H6,H10,H14,H18)</f>
        <v>13337</v>
      </c>
      <c r="I22" s="5">
        <f>SUM(I6,I10,I14,I18)</f>
        <v>13106</v>
      </c>
      <c r="J22" s="5">
        <f>SUM(J6,J10,J14,J18)</f>
        <v>13248</v>
      </c>
      <c r="K22" s="5">
        <f>SUM(K6,K10,K14,K18)</f>
        <v>13244</v>
      </c>
      <c r="L22" s="24"/>
    </row>
    <row r="23" spans="1:12" x14ac:dyDescent="0.25">
      <c r="A23" s="27" t="s">
        <v>0</v>
      </c>
      <c r="B23" s="5">
        <f>SUM(B7,B11,B15,B19)</f>
        <v>11094</v>
      </c>
      <c r="C23" s="5">
        <f>SUM(C7,C11,C15,C19)</f>
        <v>10319</v>
      </c>
      <c r="D23" s="5">
        <f>SUM(D7,D11,D15,D19)</f>
        <v>9297</v>
      </c>
      <c r="E23" s="5">
        <f>SUM(E7,E11,E15,E19)</f>
        <v>8838</v>
      </c>
      <c r="F23" s="5">
        <f>SUM(F7,F11,F15,F19)</f>
        <v>8342</v>
      </c>
      <c r="G23" s="5">
        <f>SUM(G7,G11,G15,G19)</f>
        <v>8104</v>
      </c>
      <c r="H23" s="5">
        <f>SUM(H7,H11,H15,H19)</f>
        <v>8636</v>
      </c>
      <c r="I23" s="5">
        <f>SUM(I7,I11,I15,I19)</f>
        <v>9024</v>
      </c>
      <c r="J23" s="5">
        <f>SUM(J7,J11,J15,J19)</f>
        <v>9490</v>
      </c>
      <c r="K23" s="5">
        <f>SUM(K7,K11,K15,K19)</f>
        <v>10163</v>
      </c>
      <c r="L23" s="24"/>
    </row>
    <row r="24" spans="1:12" x14ac:dyDescent="0.25">
      <c r="A24" s="28" t="s">
        <v>19</v>
      </c>
      <c r="B24" s="14">
        <f t="shared" ref="B24:I24" si="19">B22/B21</f>
        <v>0.54448778484910698</v>
      </c>
      <c r="C24" s="14">
        <f t="shared" si="19"/>
        <v>0.57767864451174589</v>
      </c>
      <c r="D24" s="14">
        <f t="shared" si="19"/>
        <v>0.6111506127399724</v>
      </c>
      <c r="E24" s="14">
        <f t="shared" si="19"/>
        <v>0.62248515655033954</v>
      </c>
      <c r="F24" s="14">
        <f t="shared" si="19"/>
        <v>0.62598637015781922</v>
      </c>
      <c r="G24" s="14">
        <f t="shared" si="19"/>
        <v>0.62495372084413181</v>
      </c>
      <c r="H24" s="14">
        <f t="shared" si="19"/>
        <v>0.60697219314613393</v>
      </c>
      <c r="I24" s="14">
        <f t="shared" si="19"/>
        <v>0.59222774514234067</v>
      </c>
      <c r="J24" s="14">
        <f t="shared" ref="J24:K24" si="20">J22/J21</f>
        <v>0.58263699533820035</v>
      </c>
      <c r="K24" s="14">
        <f t="shared" si="20"/>
        <v>0.56581364549066515</v>
      </c>
    </row>
    <row r="25" spans="1:12" x14ac:dyDescent="0.25">
      <c r="A25" s="4" t="s">
        <v>30</v>
      </c>
      <c r="B25" s="4"/>
      <c r="C25" s="4"/>
      <c r="D25" s="4"/>
      <c r="E25" s="4"/>
      <c r="F25" s="4"/>
      <c r="G25" s="4"/>
      <c r="H25" s="4"/>
      <c r="I25" s="4"/>
      <c r="J25" s="4"/>
      <c r="K25" s="30" t="s">
        <v>29</v>
      </c>
    </row>
    <row r="26" spans="1:12" x14ac:dyDescent="0.25">
      <c r="A26" s="15" t="s">
        <v>31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17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17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17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17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17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17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17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17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8"/>
      <c r="J36" s="8"/>
      <c r="K36" s="8"/>
    </row>
  </sheetData>
  <printOptions horizontalCentered="1" verticalCentered="1"/>
  <pageMargins left="0.45" right="0.45" top="0.75" bottom="0.75" header="0.25" footer="0.3"/>
  <pageSetup fitToWidth="0" orientation="landscape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6119-F67F-47D7-91BB-19F2D813F6DB}">
  <dimension ref="A1:L38"/>
  <sheetViews>
    <sheetView workbookViewId="0"/>
  </sheetViews>
  <sheetFormatPr defaultColWidth="9" defaultRowHeight="12.5" x14ac:dyDescent="0.25"/>
  <cols>
    <col min="1" max="1" width="20.08203125" style="1" customWidth="1"/>
    <col min="2" max="16384" width="9" style="1"/>
  </cols>
  <sheetData>
    <row r="1" spans="1:12" customFormat="1" ht="14.25" customHeight="1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customFormat="1" ht="14.25" customHeight="1" x14ac:dyDescent="0.3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customFormat="1" ht="6" customHeight="1" x14ac:dyDescent="0.3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x14ac:dyDescent="0.25">
      <c r="A4" s="2" t="s">
        <v>25</v>
      </c>
      <c r="B4" s="11">
        <v>2016</v>
      </c>
      <c r="C4" s="11">
        <v>2017</v>
      </c>
      <c r="D4" s="11">
        <v>2018</v>
      </c>
      <c r="E4" s="11">
        <v>2019</v>
      </c>
      <c r="F4" s="11">
        <v>2020</v>
      </c>
      <c r="G4" s="11">
        <v>2021</v>
      </c>
      <c r="H4" s="11">
        <v>2022</v>
      </c>
      <c r="I4" s="11">
        <v>2023</v>
      </c>
      <c r="J4" s="11">
        <v>2024</v>
      </c>
      <c r="K4" s="11">
        <v>2025</v>
      </c>
    </row>
    <row r="5" spans="1:12" x14ac:dyDescent="0.25">
      <c r="A5" s="3" t="s">
        <v>7</v>
      </c>
      <c r="B5" s="6">
        <f t="shared" ref="B5:J5" si="0">SUM(B6:B7)</f>
        <v>1130</v>
      </c>
      <c r="C5" s="6">
        <f t="shared" si="0"/>
        <v>1175</v>
      </c>
      <c r="D5" s="6">
        <f t="shared" si="0"/>
        <v>1117</v>
      </c>
      <c r="E5" s="6">
        <f t="shared" si="0"/>
        <v>1110</v>
      </c>
      <c r="F5" s="6">
        <f t="shared" si="0"/>
        <v>1109</v>
      </c>
      <c r="G5" s="6">
        <f t="shared" si="0"/>
        <v>1177</v>
      </c>
      <c r="H5" s="6">
        <f t="shared" si="0"/>
        <v>944</v>
      </c>
      <c r="I5" s="6">
        <f t="shared" si="0"/>
        <v>1063</v>
      </c>
      <c r="J5" s="6">
        <f t="shared" si="0"/>
        <v>1116</v>
      </c>
      <c r="K5" s="6">
        <f t="shared" ref="K5" si="1">SUM(K6:K7)</f>
        <v>1127</v>
      </c>
      <c r="L5" s="23"/>
    </row>
    <row r="6" spans="1:12" x14ac:dyDescent="0.25">
      <c r="A6" s="27" t="s">
        <v>4</v>
      </c>
      <c r="B6" s="18">
        <v>415</v>
      </c>
      <c r="C6" s="18">
        <v>457</v>
      </c>
      <c r="D6" s="18">
        <v>435</v>
      </c>
      <c r="E6" s="18">
        <v>426</v>
      </c>
      <c r="F6" s="18">
        <v>469</v>
      </c>
      <c r="G6" s="18">
        <v>411</v>
      </c>
      <c r="H6" s="18">
        <v>314</v>
      </c>
      <c r="I6" s="18">
        <v>318</v>
      </c>
      <c r="J6" s="18">
        <v>323</v>
      </c>
      <c r="K6" s="18">
        <v>367</v>
      </c>
      <c r="L6" s="23"/>
    </row>
    <row r="7" spans="1:12" x14ac:dyDescent="0.25">
      <c r="A7" s="27" t="s">
        <v>0</v>
      </c>
      <c r="B7" s="18">
        <v>715</v>
      </c>
      <c r="C7" s="18">
        <v>718</v>
      </c>
      <c r="D7" s="18">
        <v>682</v>
      </c>
      <c r="E7" s="18">
        <v>684</v>
      </c>
      <c r="F7" s="18">
        <v>640</v>
      </c>
      <c r="G7" s="18">
        <v>766</v>
      </c>
      <c r="H7" s="18">
        <v>630</v>
      </c>
      <c r="I7" s="18">
        <v>745</v>
      </c>
      <c r="J7" s="18">
        <v>793</v>
      </c>
      <c r="K7" s="18">
        <v>760</v>
      </c>
      <c r="L7" s="23"/>
    </row>
    <row r="8" spans="1:12" x14ac:dyDescent="0.25">
      <c r="A8" s="28" t="s">
        <v>19</v>
      </c>
      <c r="B8" s="14">
        <f t="shared" ref="B8:J8" si="2">B6/B5</f>
        <v>0.36725663716814161</v>
      </c>
      <c r="C8" s="14">
        <f t="shared" si="2"/>
        <v>0.38893617021276594</v>
      </c>
      <c r="D8" s="14">
        <f t="shared" si="2"/>
        <v>0.38943598925693823</v>
      </c>
      <c r="E8" s="14">
        <f t="shared" si="2"/>
        <v>0.38378378378378381</v>
      </c>
      <c r="F8" s="14">
        <f t="shared" si="2"/>
        <v>0.42290351668169524</v>
      </c>
      <c r="G8" s="14">
        <f t="shared" si="2"/>
        <v>0.34919286321155479</v>
      </c>
      <c r="H8" s="14">
        <f t="shared" si="2"/>
        <v>0.3326271186440678</v>
      </c>
      <c r="I8" s="14">
        <f t="shared" si="2"/>
        <v>0.29915333960489182</v>
      </c>
      <c r="J8" s="14">
        <f t="shared" si="2"/>
        <v>0.28942652329749102</v>
      </c>
      <c r="K8" s="14">
        <f t="shared" ref="K8" si="3">K6/K5</f>
        <v>0.32564330079858028</v>
      </c>
    </row>
    <row r="9" spans="1:12" x14ac:dyDescent="0.25">
      <c r="A9" s="3" t="s">
        <v>20</v>
      </c>
      <c r="B9" s="6">
        <f t="shared" ref="B9:J9" si="4">SUM(B10:B11)</f>
        <v>355</v>
      </c>
      <c r="C9" s="6">
        <f t="shared" si="4"/>
        <v>369</v>
      </c>
      <c r="D9" s="6">
        <f t="shared" si="4"/>
        <v>384</v>
      </c>
      <c r="E9" s="6">
        <f t="shared" si="4"/>
        <v>409</v>
      </c>
      <c r="F9" s="6">
        <f t="shared" si="4"/>
        <v>527</v>
      </c>
      <c r="G9" s="6">
        <f t="shared" si="4"/>
        <v>482</v>
      </c>
      <c r="H9" s="6">
        <f t="shared" si="4"/>
        <v>385</v>
      </c>
      <c r="I9" s="6">
        <f t="shared" si="4"/>
        <v>474</v>
      </c>
      <c r="J9" s="6">
        <f t="shared" si="4"/>
        <v>478</v>
      </c>
      <c r="K9" s="6">
        <f t="shared" ref="K9" si="5">SUM(K10:K11)</f>
        <v>499</v>
      </c>
      <c r="L9" s="23"/>
    </row>
    <row r="10" spans="1:12" x14ac:dyDescent="0.25">
      <c r="A10" s="27" t="s">
        <v>4</v>
      </c>
      <c r="B10" s="18">
        <v>292</v>
      </c>
      <c r="C10" s="18">
        <v>292</v>
      </c>
      <c r="D10" s="18">
        <v>295</v>
      </c>
      <c r="E10" s="18">
        <v>308</v>
      </c>
      <c r="F10" s="18">
        <v>389</v>
      </c>
      <c r="G10" s="18">
        <v>386</v>
      </c>
      <c r="H10" s="18">
        <v>299</v>
      </c>
      <c r="I10" s="18">
        <v>349</v>
      </c>
      <c r="J10" s="18">
        <v>364</v>
      </c>
      <c r="K10" s="18">
        <v>377</v>
      </c>
      <c r="L10" s="23"/>
    </row>
    <row r="11" spans="1:12" x14ac:dyDescent="0.25">
      <c r="A11" s="27" t="s">
        <v>0</v>
      </c>
      <c r="B11" s="18">
        <v>63</v>
      </c>
      <c r="C11" s="18">
        <v>77</v>
      </c>
      <c r="D11" s="18">
        <v>89</v>
      </c>
      <c r="E11" s="18">
        <v>101</v>
      </c>
      <c r="F11" s="18">
        <v>138</v>
      </c>
      <c r="G11" s="18">
        <v>96</v>
      </c>
      <c r="H11" s="18">
        <v>86</v>
      </c>
      <c r="I11" s="18">
        <v>125</v>
      </c>
      <c r="J11" s="18">
        <v>114</v>
      </c>
      <c r="K11" s="18">
        <v>122</v>
      </c>
      <c r="L11" s="23"/>
    </row>
    <row r="12" spans="1:12" x14ac:dyDescent="0.25">
      <c r="A12" s="28" t="s">
        <v>19</v>
      </c>
      <c r="B12" s="14">
        <f t="shared" ref="B12:J12" si="6">B10/B9</f>
        <v>0.82253521126760565</v>
      </c>
      <c r="C12" s="14">
        <f t="shared" si="6"/>
        <v>0.79132791327913277</v>
      </c>
      <c r="D12" s="14">
        <f t="shared" si="6"/>
        <v>0.76822916666666663</v>
      </c>
      <c r="E12" s="14">
        <f t="shared" si="6"/>
        <v>0.75305623471882643</v>
      </c>
      <c r="F12" s="14">
        <f t="shared" si="6"/>
        <v>0.73814041745730552</v>
      </c>
      <c r="G12" s="14">
        <f t="shared" si="6"/>
        <v>0.80082987551867224</v>
      </c>
      <c r="H12" s="14">
        <f t="shared" si="6"/>
        <v>0.77662337662337666</v>
      </c>
      <c r="I12" s="14">
        <f t="shared" si="6"/>
        <v>0.73628691983122363</v>
      </c>
      <c r="J12" s="14">
        <f t="shared" si="6"/>
        <v>0.7615062761506276</v>
      </c>
      <c r="K12" s="14">
        <f t="shared" ref="K12" si="7">K10/K9</f>
        <v>0.75551102204408815</v>
      </c>
    </row>
    <row r="13" spans="1:12" x14ac:dyDescent="0.25">
      <c r="A13" s="3" t="s">
        <v>8</v>
      </c>
      <c r="B13" s="6">
        <f t="shared" ref="B13:J13" si="8">SUM(B14:B15)</f>
        <v>4193</v>
      </c>
      <c r="C13" s="6">
        <f t="shared" si="8"/>
        <v>4238</v>
      </c>
      <c r="D13" s="6">
        <f t="shared" si="8"/>
        <v>4307</v>
      </c>
      <c r="E13" s="6">
        <f t="shared" si="8"/>
        <v>4355</v>
      </c>
      <c r="F13" s="6">
        <f t="shared" si="8"/>
        <v>4505</v>
      </c>
      <c r="G13" s="6">
        <f t="shared" si="8"/>
        <v>4756</v>
      </c>
      <c r="H13" s="6">
        <f t="shared" si="8"/>
        <v>4827</v>
      </c>
      <c r="I13" s="6">
        <f t="shared" si="8"/>
        <v>4542</v>
      </c>
      <c r="J13" s="6">
        <f t="shared" si="8"/>
        <v>4570</v>
      </c>
      <c r="K13" s="6">
        <f t="shared" ref="K13" si="9">SUM(K14:K15)</f>
        <v>4643</v>
      </c>
      <c r="L13" s="23"/>
    </row>
    <row r="14" spans="1:12" x14ac:dyDescent="0.25">
      <c r="A14" s="27" t="s">
        <v>4</v>
      </c>
      <c r="B14" s="18">
        <v>1950</v>
      </c>
      <c r="C14" s="18">
        <v>1999</v>
      </c>
      <c r="D14" s="18">
        <v>2110</v>
      </c>
      <c r="E14" s="18">
        <v>2140</v>
      </c>
      <c r="F14" s="18">
        <v>2108</v>
      </c>
      <c r="G14" s="18">
        <v>2216</v>
      </c>
      <c r="H14" s="18">
        <v>2242</v>
      </c>
      <c r="I14" s="18">
        <v>2011</v>
      </c>
      <c r="J14" s="18">
        <v>1945</v>
      </c>
      <c r="K14" s="18">
        <v>1885</v>
      </c>
      <c r="L14" s="23"/>
    </row>
    <row r="15" spans="1:12" x14ac:dyDescent="0.25">
      <c r="A15" s="27" t="s">
        <v>0</v>
      </c>
      <c r="B15" s="18">
        <v>2243</v>
      </c>
      <c r="C15" s="18">
        <v>2239</v>
      </c>
      <c r="D15" s="18">
        <v>2197</v>
      </c>
      <c r="E15" s="18">
        <v>2215</v>
      </c>
      <c r="F15" s="18">
        <v>2397</v>
      </c>
      <c r="G15" s="18">
        <v>2540</v>
      </c>
      <c r="H15" s="18">
        <v>2585</v>
      </c>
      <c r="I15" s="18">
        <v>2531</v>
      </c>
      <c r="J15" s="18">
        <v>2625</v>
      </c>
      <c r="K15" s="18">
        <v>2758</v>
      </c>
      <c r="L15" s="23"/>
    </row>
    <row r="16" spans="1:12" x14ac:dyDescent="0.25">
      <c r="A16" s="28" t="s">
        <v>19</v>
      </c>
      <c r="B16" s="14">
        <f t="shared" ref="B16:J16" si="10">B14/B13</f>
        <v>0.4650608156451228</v>
      </c>
      <c r="C16" s="14">
        <f t="shared" si="10"/>
        <v>0.47168475696083056</v>
      </c>
      <c r="D16" s="14">
        <f t="shared" si="10"/>
        <v>0.48990016252612029</v>
      </c>
      <c r="E16" s="14">
        <f t="shared" si="10"/>
        <v>0.49138920780711826</v>
      </c>
      <c r="F16" s="14">
        <f t="shared" si="10"/>
        <v>0.4679245283018868</v>
      </c>
      <c r="G16" s="14">
        <f t="shared" si="10"/>
        <v>0.4659377628259041</v>
      </c>
      <c r="H16" s="14">
        <f t="shared" si="10"/>
        <v>0.46447068572612388</v>
      </c>
      <c r="I16" s="14">
        <f t="shared" si="10"/>
        <v>0.44275649493615149</v>
      </c>
      <c r="J16" s="14">
        <f t="shared" si="10"/>
        <v>0.42560175054704596</v>
      </c>
      <c r="K16" s="14">
        <f t="shared" ref="K16" si="11">K14/K13</f>
        <v>0.40598750807667455</v>
      </c>
    </row>
    <row r="17" spans="1:12" x14ac:dyDescent="0.25">
      <c r="A17" s="3" t="s">
        <v>9</v>
      </c>
      <c r="B17" s="6">
        <f t="shared" ref="B17:J17" si="12">SUM(B18,B19)</f>
        <v>5678</v>
      </c>
      <c r="C17" s="6">
        <f t="shared" si="12"/>
        <v>5782</v>
      </c>
      <c r="D17" s="6">
        <f t="shared" si="12"/>
        <v>5808</v>
      </c>
      <c r="E17" s="6">
        <f t="shared" si="12"/>
        <v>5874</v>
      </c>
      <c r="F17" s="6">
        <f t="shared" si="12"/>
        <v>6141</v>
      </c>
      <c r="G17" s="6">
        <f t="shared" si="12"/>
        <v>6415</v>
      </c>
      <c r="H17" s="6">
        <f t="shared" si="12"/>
        <v>6156</v>
      </c>
      <c r="I17" s="6">
        <f t="shared" si="12"/>
        <v>6079</v>
      </c>
      <c r="J17" s="6">
        <f t="shared" si="12"/>
        <v>6164</v>
      </c>
      <c r="K17" s="6">
        <f t="shared" ref="K17" si="13">SUM(K18,K19)</f>
        <v>6269</v>
      </c>
      <c r="L17" s="6"/>
    </row>
    <row r="18" spans="1:12" x14ac:dyDescent="0.25">
      <c r="A18" s="27" t="s">
        <v>4</v>
      </c>
      <c r="B18" s="18">
        <f>SUM(B6,B10,B14)</f>
        <v>2657</v>
      </c>
      <c r="C18" s="18">
        <f>SUM(C6,C10,C14)</f>
        <v>2748</v>
      </c>
      <c r="D18" s="18">
        <f>SUM(D6,D10,D14)</f>
        <v>2840</v>
      </c>
      <c r="E18" s="18">
        <f>SUM(E6,E10,E14)</f>
        <v>2874</v>
      </c>
      <c r="F18" s="18">
        <f>SUM(F6,F10,F14)</f>
        <v>2966</v>
      </c>
      <c r="G18" s="18">
        <f>SUM(G6,G10,G14)</f>
        <v>3013</v>
      </c>
      <c r="H18" s="18">
        <f>SUM(H6,H10,H14)</f>
        <v>2855</v>
      </c>
      <c r="I18" s="18">
        <f>SUM(I6,I10,I14)</f>
        <v>2678</v>
      </c>
      <c r="J18" s="18">
        <f>SUM(J6,J10,J14)</f>
        <v>2632</v>
      </c>
      <c r="K18" s="18">
        <f>SUM(K6,K10,K14)</f>
        <v>2629</v>
      </c>
      <c r="L18" s="23"/>
    </row>
    <row r="19" spans="1:12" x14ac:dyDescent="0.25">
      <c r="A19" s="27" t="s">
        <v>0</v>
      </c>
      <c r="B19" s="18">
        <f>SUM(B7,B11,B15)</f>
        <v>3021</v>
      </c>
      <c r="C19" s="18">
        <f>SUM(C7,C11,C15)</f>
        <v>3034</v>
      </c>
      <c r="D19" s="18">
        <f>SUM(D7,D11,D15)</f>
        <v>2968</v>
      </c>
      <c r="E19" s="18">
        <f>SUM(E7,E11,E15)</f>
        <v>3000</v>
      </c>
      <c r="F19" s="18">
        <f>SUM(F7,F11,F15)</f>
        <v>3175</v>
      </c>
      <c r="G19" s="18">
        <f>SUM(G7,G11,G15)</f>
        <v>3402</v>
      </c>
      <c r="H19" s="18">
        <f>SUM(H7,H11,H15)</f>
        <v>3301</v>
      </c>
      <c r="I19" s="18">
        <f>SUM(I7,I11,I15)</f>
        <v>3401</v>
      </c>
      <c r="J19" s="18">
        <f>SUM(J7,J11,J15)</f>
        <v>3532</v>
      </c>
      <c r="K19" s="18">
        <f>SUM(K7,K11,K15)</f>
        <v>3640</v>
      </c>
      <c r="L19" s="23"/>
    </row>
    <row r="20" spans="1:12" x14ac:dyDescent="0.25">
      <c r="A20" s="28" t="s">
        <v>19</v>
      </c>
      <c r="B20" s="14">
        <f t="shared" ref="B20:J20" si="14">B18/B17</f>
        <v>0.46794646002113421</v>
      </c>
      <c r="C20" s="14">
        <f t="shared" si="14"/>
        <v>0.47526807333102733</v>
      </c>
      <c r="D20" s="14">
        <f t="shared" si="14"/>
        <v>0.48898071625344353</v>
      </c>
      <c r="E20" s="14">
        <f t="shared" si="14"/>
        <v>0.48927477017364657</v>
      </c>
      <c r="F20" s="14">
        <f t="shared" si="14"/>
        <v>0.48298322748737993</v>
      </c>
      <c r="G20" s="14">
        <f t="shared" si="14"/>
        <v>0.46968043647700702</v>
      </c>
      <c r="H20" s="14">
        <f t="shared" si="14"/>
        <v>0.46377517868745938</v>
      </c>
      <c r="I20" s="14">
        <f t="shared" si="14"/>
        <v>0.44053298239842081</v>
      </c>
      <c r="J20" s="14">
        <f t="shared" si="14"/>
        <v>0.42699545749513301</v>
      </c>
      <c r="K20" s="14">
        <f t="shared" ref="K20" si="15">K18/K17</f>
        <v>0.41936513000478542</v>
      </c>
    </row>
    <row r="21" spans="1:12" x14ac:dyDescent="0.25">
      <c r="A21" s="4" t="s">
        <v>30</v>
      </c>
      <c r="B21" s="4"/>
      <c r="C21" s="4"/>
      <c r="D21" s="4"/>
      <c r="E21" s="4"/>
      <c r="F21" s="4"/>
      <c r="G21" s="4"/>
      <c r="H21" s="4"/>
      <c r="I21" s="4"/>
      <c r="J21" s="4"/>
      <c r="K21" s="30" t="s">
        <v>29</v>
      </c>
    </row>
    <row r="22" spans="1:12" x14ac:dyDescent="0.25">
      <c r="A22" s="15" t="s">
        <v>31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17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7"/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17"/>
    </row>
    <row r="26" spans="1:1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17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7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17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</sheetData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1FF49-17BB-4700-8E53-D887A6D69EE9}">
  <sheetPr>
    <pageSetUpPr fitToPage="1"/>
  </sheetPr>
  <dimension ref="A1:K41"/>
  <sheetViews>
    <sheetView workbookViewId="0">
      <selection activeCell="M18" sqref="M18"/>
    </sheetView>
  </sheetViews>
  <sheetFormatPr defaultColWidth="9" defaultRowHeight="12.5" x14ac:dyDescent="0.25"/>
  <cols>
    <col min="1" max="1" width="24.6640625" style="1" customWidth="1"/>
    <col min="2" max="16384" width="9" style="1"/>
  </cols>
  <sheetData>
    <row r="1" spans="1:11" ht="14" customHeight="1" x14ac:dyDescent="0.2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4" customHeight="1" x14ac:dyDescent="0.2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6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2" t="s">
        <v>25</v>
      </c>
      <c r="B4" s="11">
        <v>2016</v>
      </c>
      <c r="C4" s="11">
        <v>2017</v>
      </c>
      <c r="D4" s="11">
        <v>2018</v>
      </c>
      <c r="E4" s="11">
        <v>2019</v>
      </c>
      <c r="F4" s="11">
        <v>2020</v>
      </c>
      <c r="G4" s="11">
        <v>2021</v>
      </c>
      <c r="H4" s="11">
        <v>2022</v>
      </c>
      <c r="I4" s="11">
        <v>2023</v>
      </c>
      <c r="J4" s="11">
        <v>2024</v>
      </c>
      <c r="K4" s="11">
        <v>2025</v>
      </c>
    </row>
    <row r="5" spans="1:11" x14ac:dyDescent="0.25">
      <c r="A5" s="3" t="s">
        <v>12</v>
      </c>
      <c r="B5" s="6">
        <f t="shared" ref="B5:J5" si="0">SUM(B6:B7)</f>
        <v>298</v>
      </c>
      <c r="C5" s="6">
        <f t="shared" si="0"/>
        <v>300</v>
      </c>
      <c r="D5" s="6">
        <f t="shared" si="0"/>
        <v>316</v>
      </c>
      <c r="E5" s="6">
        <f t="shared" si="0"/>
        <v>297</v>
      </c>
      <c r="F5" s="6">
        <f t="shared" si="0"/>
        <v>301</v>
      </c>
      <c r="G5" s="6">
        <f t="shared" si="0"/>
        <v>318</v>
      </c>
      <c r="H5" s="6">
        <f t="shared" si="0"/>
        <v>305</v>
      </c>
      <c r="I5" s="6">
        <f t="shared" si="0"/>
        <v>285</v>
      </c>
      <c r="J5" s="6">
        <f t="shared" si="0"/>
        <v>303</v>
      </c>
      <c r="K5" s="6">
        <f t="shared" ref="K5" si="1">SUM(K6:K7)</f>
        <v>291</v>
      </c>
    </row>
    <row r="6" spans="1:11" x14ac:dyDescent="0.25">
      <c r="A6" s="27" t="s">
        <v>4</v>
      </c>
      <c r="B6" s="18">
        <v>141</v>
      </c>
      <c r="C6" s="18">
        <v>148</v>
      </c>
      <c r="D6" s="18">
        <v>169</v>
      </c>
      <c r="E6" s="18">
        <v>141</v>
      </c>
      <c r="F6" s="18">
        <v>121</v>
      </c>
      <c r="G6" s="18">
        <v>131</v>
      </c>
      <c r="H6" s="18">
        <v>118</v>
      </c>
      <c r="I6" s="18">
        <v>121</v>
      </c>
      <c r="J6" s="18">
        <v>116</v>
      </c>
      <c r="K6" s="18">
        <v>131</v>
      </c>
    </row>
    <row r="7" spans="1:11" x14ac:dyDescent="0.25">
      <c r="A7" s="27" t="s">
        <v>0</v>
      </c>
      <c r="B7" s="18">
        <v>157</v>
      </c>
      <c r="C7" s="18">
        <v>152</v>
      </c>
      <c r="D7" s="18">
        <v>147</v>
      </c>
      <c r="E7" s="18">
        <v>156</v>
      </c>
      <c r="F7" s="18">
        <v>180</v>
      </c>
      <c r="G7" s="18">
        <v>187</v>
      </c>
      <c r="H7" s="18">
        <v>187</v>
      </c>
      <c r="I7" s="18">
        <v>164</v>
      </c>
      <c r="J7" s="18">
        <v>187</v>
      </c>
      <c r="K7" s="18">
        <v>160</v>
      </c>
    </row>
    <row r="8" spans="1:11" x14ac:dyDescent="0.25">
      <c r="A8" s="28" t="s">
        <v>19</v>
      </c>
      <c r="B8" s="14">
        <f t="shared" ref="B8:J8" si="2">B6/B5</f>
        <v>0.47315436241610737</v>
      </c>
      <c r="C8" s="14">
        <f t="shared" si="2"/>
        <v>0.49333333333333335</v>
      </c>
      <c r="D8" s="14">
        <f t="shared" si="2"/>
        <v>0.53481012658227844</v>
      </c>
      <c r="E8" s="14">
        <f t="shared" si="2"/>
        <v>0.47474747474747475</v>
      </c>
      <c r="F8" s="14">
        <f t="shared" si="2"/>
        <v>0.4019933554817276</v>
      </c>
      <c r="G8" s="14">
        <f t="shared" si="2"/>
        <v>0.41194968553459121</v>
      </c>
      <c r="H8" s="14">
        <f t="shared" si="2"/>
        <v>0.38688524590163936</v>
      </c>
      <c r="I8" s="14">
        <f t="shared" si="2"/>
        <v>0.42456140350877192</v>
      </c>
      <c r="J8" s="14">
        <f t="shared" si="2"/>
        <v>0.38283828382838286</v>
      </c>
      <c r="K8" s="14">
        <f t="shared" ref="K8" si="3">K6/K5</f>
        <v>0.45017182130584193</v>
      </c>
    </row>
    <row r="9" spans="1:11" x14ac:dyDescent="0.25">
      <c r="A9" s="3" t="s">
        <v>21</v>
      </c>
      <c r="B9" s="6">
        <f t="shared" ref="B9:J9" si="4">SUM(B10:B11)</f>
        <v>142</v>
      </c>
      <c r="C9" s="6">
        <f t="shared" si="4"/>
        <v>154</v>
      </c>
      <c r="D9" s="6">
        <f t="shared" si="4"/>
        <v>138</v>
      </c>
      <c r="E9" s="6">
        <f t="shared" si="4"/>
        <v>173</v>
      </c>
      <c r="F9" s="6">
        <f t="shared" si="4"/>
        <v>182</v>
      </c>
      <c r="G9" s="6">
        <f t="shared" si="4"/>
        <v>152</v>
      </c>
      <c r="H9" s="6">
        <f t="shared" si="4"/>
        <v>155</v>
      </c>
      <c r="I9" s="6">
        <f t="shared" si="4"/>
        <v>164</v>
      </c>
      <c r="J9" s="6">
        <f t="shared" si="4"/>
        <v>204</v>
      </c>
      <c r="K9" s="6">
        <f t="shared" ref="K9" si="5">SUM(K10:K11)</f>
        <v>197</v>
      </c>
    </row>
    <row r="10" spans="1:11" x14ac:dyDescent="0.25">
      <c r="A10" s="27" t="s">
        <v>4</v>
      </c>
      <c r="B10" s="18">
        <v>126</v>
      </c>
      <c r="C10" s="18">
        <v>132</v>
      </c>
      <c r="D10" s="18">
        <v>122</v>
      </c>
      <c r="E10" s="18">
        <v>137</v>
      </c>
      <c r="F10" s="18">
        <v>159</v>
      </c>
      <c r="G10" s="18">
        <v>132</v>
      </c>
      <c r="H10" s="18">
        <v>134</v>
      </c>
      <c r="I10" s="18">
        <v>145</v>
      </c>
      <c r="J10" s="18">
        <v>167</v>
      </c>
      <c r="K10" s="18">
        <v>162</v>
      </c>
    </row>
    <row r="11" spans="1:11" x14ac:dyDescent="0.25">
      <c r="A11" s="27" t="s">
        <v>0</v>
      </c>
      <c r="B11" s="18">
        <v>16</v>
      </c>
      <c r="C11" s="18">
        <v>22</v>
      </c>
      <c r="D11" s="18">
        <v>16</v>
      </c>
      <c r="E11" s="18">
        <v>36</v>
      </c>
      <c r="F11" s="18">
        <v>23</v>
      </c>
      <c r="G11" s="18">
        <v>20</v>
      </c>
      <c r="H11" s="18">
        <v>21</v>
      </c>
      <c r="I11" s="18">
        <v>19</v>
      </c>
      <c r="J11" s="18">
        <v>37</v>
      </c>
      <c r="K11" s="18">
        <v>35</v>
      </c>
    </row>
    <row r="12" spans="1:11" x14ac:dyDescent="0.25">
      <c r="A12" s="28" t="s">
        <v>19</v>
      </c>
      <c r="B12" s="14">
        <f t="shared" ref="B12:J12" si="6">B10/B9</f>
        <v>0.88732394366197187</v>
      </c>
      <c r="C12" s="14">
        <f t="shared" si="6"/>
        <v>0.8571428571428571</v>
      </c>
      <c r="D12" s="14">
        <f t="shared" si="6"/>
        <v>0.88405797101449279</v>
      </c>
      <c r="E12" s="14">
        <f t="shared" si="6"/>
        <v>0.79190751445086704</v>
      </c>
      <c r="F12" s="14">
        <f t="shared" si="6"/>
        <v>0.87362637362637363</v>
      </c>
      <c r="G12" s="14">
        <f t="shared" si="6"/>
        <v>0.86842105263157898</v>
      </c>
      <c r="H12" s="14">
        <f t="shared" si="6"/>
        <v>0.86451612903225805</v>
      </c>
      <c r="I12" s="14">
        <f t="shared" si="6"/>
        <v>0.88414634146341464</v>
      </c>
      <c r="J12" s="14">
        <f t="shared" si="6"/>
        <v>0.81862745098039214</v>
      </c>
      <c r="K12" s="14">
        <f t="shared" ref="K12" si="7">K10/K9</f>
        <v>0.82233502538071068</v>
      </c>
    </row>
    <row r="13" spans="1:11" x14ac:dyDescent="0.25">
      <c r="A13" s="3" t="s">
        <v>13</v>
      </c>
      <c r="B13" s="6">
        <f t="shared" ref="B13:J13" si="8">SUM(B14:B15)</f>
        <v>1395</v>
      </c>
      <c r="C13" s="6">
        <f t="shared" si="8"/>
        <v>1393</v>
      </c>
      <c r="D13" s="6">
        <f t="shared" si="8"/>
        <v>1387</v>
      </c>
      <c r="E13" s="6">
        <f t="shared" si="8"/>
        <v>1387</v>
      </c>
      <c r="F13" s="6">
        <f t="shared" si="8"/>
        <v>1390</v>
      </c>
      <c r="G13" s="6">
        <f t="shared" si="8"/>
        <v>1416</v>
      </c>
      <c r="H13" s="6">
        <f t="shared" si="8"/>
        <v>1426</v>
      </c>
      <c r="I13" s="6">
        <f t="shared" si="8"/>
        <v>1384</v>
      </c>
      <c r="J13" s="6">
        <f t="shared" si="8"/>
        <v>1370</v>
      </c>
      <c r="K13" s="6">
        <f t="shared" ref="K13" si="9">SUM(K14:K15)</f>
        <v>1399</v>
      </c>
    </row>
    <row r="14" spans="1:11" x14ac:dyDescent="0.25">
      <c r="A14" s="27" t="s">
        <v>4</v>
      </c>
      <c r="B14" s="18">
        <v>870</v>
      </c>
      <c r="C14" s="18">
        <v>875</v>
      </c>
      <c r="D14" s="18">
        <v>884</v>
      </c>
      <c r="E14" s="18">
        <v>901</v>
      </c>
      <c r="F14" s="18">
        <v>899</v>
      </c>
      <c r="G14" s="18">
        <v>877</v>
      </c>
      <c r="H14" s="18">
        <v>864</v>
      </c>
      <c r="I14" s="18">
        <v>835</v>
      </c>
      <c r="J14" s="18">
        <v>831</v>
      </c>
      <c r="K14" s="18">
        <v>850</v>
      </c>
    </row>
    <row r="15" spans="1:11" x14ac:dyDescent="0.25">
      <c r="A15" s="27" t="s">
        <v>0</v>
      </c>
      <c r="B15" s="18">
        <v>525</v>
      </c>
      <c r="C15" s="18">
        <v>518</v>
      </c>
      <c r="D15" s="18">
        <v>503</v>
      </c>
      <c r="E15" s="18">
        <v>486</v>
      </c>
      <c r="F15" s="18">
        <v>491</v>
      </c>
      <c r="G15" s="18">
        <v>539</v>
      </c>
      <c r="H15" s="18">
        <v>562</v>
      </c>
      <c r="I15" s="18">
        <v>549</v>
      </c>
      <c r="J15" s="18">
        <v>539</v>
      </c>
      <c r="K15" s="18">
        <v>549</v>
      </c>
    </row>
    <row r="16" spans="1:11" x14ac:dyDescent="0.25">
      <c r="A16" s="28" t="s">
        <v>19</v>
      </c>
      <c r="B16" s="14">
        <f t="shared" ref="B16:J16" si="10">B14/B13</f>
        <v>0.62365591397849462</v>
      </c>
      <c r="C16" s="14">
        <f t="shared" si="10"/>
        <v>0.62814070351758799</v>
      </c>
      <c r="D16" s="14">
        <f t="shared" si="10"/>
        <v>0.63734679163662578</v>
      </c>
      <c r="E16" s="14">
        <f t="shared" si="10"/>
        <v>0.64960346070656094</v>
      </c>
      <c r="F16" s="14">
        <f t="shared" si="10"/>
        <v>0.64676258992805757</v>
      </c>
      <c r="G16" s="14">
        <f t="shared" si="10"/>
        <v>0.61935028248587576</v>
      </c>
      <c r="H16" s="14">
        <f t="shared" si="10"/>
        <v>0.60589060308555398</v>
      </c>
      <c r="I16" s="14">
        <f t="shared" si="10"/>
        <v>0.60332369942196529</v>
      </c>
      <c r="J16" s="14">
        <f t="shared" si="10"/>
        <v>0.60656934306569343</v>
      </c>
      <c r="K16" s="14">
        <f t="shared" ref="K16" si="11">K14/K13</f>
        <v>0.60757684060042882</v>
      </c>
    </row>
    <row r="17" spans="1:11" x14ac:dyDescent="0.25">
      <c r="A17" s="3" t="s">
        <v>14</v>
      </c>
      <c r="B17" s="6">
        <f t="shared" ref="B17:J17" si="12">SUM(B18:B19)</f>
        <v>1835</v>
      </c>
      <c r="C17" s="6">
        <f t="shared" si="12"/>
        <v>1847</v>
      </c>
      <c r="D17" s="6">
        <f t="shared" si="12"/>
        <v>1841</v>
      </c>
      <c r="E17" s="6">
        <f t="shared" si="12"/>
        <v>1857</v>
      </c>
      <c r="F17" s="6">
        <f t="shared" si="12"/>
        <v>1873</v>
      </c>
      <c r="G17" s="6">
        <f t="shared" si="12"/>
        <v>1886</v>
      </c>
      <c r="H17" s="6">
        <f t="shared" si="12"/>
        <v>1886</v>
      </c>
      <c r="I17" s="6">
        <f t="shared" si="12"/>
        <v>1833</v>
      </c>
      <c r="J17" s="6">
        <f t="shared" si="12"/>
        <v>1877</v>
      </c>
      <c r="K17" s="6">
        <f t="shared" ref="K17" si="13">SUM(K18:K19)</f>
        <v>1887</v>
      </c>
    </row>
    <row r="18" spans="1:11" x14ac:dyDescent="0.25">
      <c r="A18" s="27" t="s">
        <v>4</v>
      </c>
      <c r="B18" s="18">
        <f>SUM(B6,B10,B14)</f>
        <v>1137</v>
      </c>
      <c r="C18" s="18">
        <f>SUM(C6,C10,C14)</f>
        <v>1155</v>
      </c>
      <c r="D18" s="18">
        <f>SUM(D6,D10,D14)</f>
        <v>1175</v>
      </c>
      <c r="E18" s="18">
        <f>SUM(E6,E10,E14)</f>
        <v>1179</v>
      </c>
      <c r="F18" s="18">
        <f>SUM(F6,F10,F14)</f>
        <v>1179</v>
      </c>
      <c r="G18" s="18">
        <f>SUM(G6,G10,G14)</f>
        <v>1140</v>
      </c>
      <c r="H18" s="18">
        <f>SUM(H6,H10,H14)</f>
        <v>1116</v>
      </c>
      <c r="I18" s="18">
        <f>SUM(I6,I10,I14)</f>
        <v>1101</v>
      </c>
      <c r="J18" s="18">
        <f>SUM(J6,J10,J14)</f>
        <v>1114</v>
      </c>
      <c r="K18" s="18">
        <f>SUM(K6,K10,K14)</f>
        <v>1143</v>
      </c>
    </row>
    <row r="19" spans="1:11" x14ac:dyDescent="0.25">
      <c r="A19" s="27" t="s">
        <v>0</v>
      </c>
      <c r="B19" s="18">
        <f>SUM(B7,B11,B15)</f>
        <v>698</v>
      </c>
      <c r="C19" s="18">
        <f>SUM(C7,C11,C15)</f>
        <v>692</v>
      </c>
      <c r="D19" s="18">
        <f>SUM(D7,D11,D15)</f>
        <v>666</v>
      </c>
      <c r="E19" s="18">
        <f>SUM(E7,E11,E15)</f>
        <v>678</v>
      </c>
      <c r="F19" s="18">
        <f>SUM(F7,F11,F15)</f>
        <v>694</v>
      </c>
      <c r="G19" s="18">
        <f>SUM(G7,G11,G15)</f>
        <v>746</v>
      </c>
      <c r="H19" s="18">
        <f>SUM(H7,H11,H15)</f>
        <v>770</v>
      </c>
      <c r="I19" s="18">
        <f>SUM(I7,I11,I15)</f>
        <v>732</v>
      </c>
      <c r="J19" s="18">
        <f>SUM(J7,J11,J15)</f>
        <v>763</v>
      </c>
      <c r="K19" s="18">
        <f>SUM(K7,K11,K15)</f>
        <v>744</v>
      </c>
    </row>
    <row r="20" spans="1:11" x14ac:dyDescent="0.25">
      <c r="A20" s="28" t="s">
        <v>19</v>
      </c>
      <c r="B20" s="14">
        <f t="shared" ref="B20:J20" si="14">B18/B17</f>
        <v>0.61961852861035427</v>
      </c>
      <c r="C20" s="14">
        <f t="shared" si="14"/>
        <v>0.62533838657282081</v>
      </c>
      <c r="D20" s="14">
        <f t="shared" si="14"/>
        <v>0.63824008690928846</v>
      </c>
      <c r="E20" s="14">
        <f t="shared" si="14"/>
        <v>0.63489499192245558</v>
      </c>
      <c r="F20" s="14">
        <f t="shared" si="14"/>
        <v>0.6294714361986119</v>
      </c>
      <c r="G20" s="14">
        <f t="shared" si="14"/>
        <v>0.6044538706256628</v>
      </c>
      <c r="H20" s="14">
        <f t="shared" si="14"/>
        <v>0.59172852598091197</v>
      </c>
      <c r="I20" s="14">
        <f t="shared" si="14"/>
        <v>0.60065466448445171</v>
      </c>
      <c r="J20" s="14">
        <f t="shared" si="14"/>
        <v>0.59350026638252529</v>
      </c>
      <c r="K20" s="14">
        <f t="shared" ref="K20" si="15">K18/K17</f>
        <v>0.60572337042925273</v>
      </c>
    </row>
    <row r="21" spans="1:11" x14ac:dyDescent="0.25">
      <c r="A21" s="3" t="s">
        <v>10</v>
      </c>
      <c r="B21" s="6">
        <f t="shared" ref="B21:J21" si="16">SUM(B22:B23)</f>
        <v>1323</v>
      </c>
      <c r="C21" s="6">
        <f t="shared" si="16"/>
        <v>1398</v>
      </c>
      <c r="D21" s="6">
        <f t="shared" si="16"/>
        <v>1292</v>
      </c>
      <c r="E21" s="6">
        <f t="shared" si="16"/>
        <v>1295</v>
      </c>
      <c r="F21" s="6">
        <f t="shared" si="16"/>
        <v>1282</v>
      </c>
      <c r="G21" s="6">
        <f t="shared" si="16"/>
        <v>1297</v>
      </c>
      <c r="H21" s="6">
        <f t="shared" si="16"/>
        <v>1302</v>
      </c>
      <c r="I21" s="6">
        <f t="shared" si="16"/>
        <v>1410</v>
      </c>
      <c r="J21" s="6">
        <f t="shared" si="16"/>
        <v>1420</v>
      </c>
      <c r="K21" s="6">
        <f t="shared" ref="K21" si="17">SUM(K22:K23)</f>
        <v>1335</v>
      </c>
    </row>
    <row r="22" spans="1:11" x14ac:dyDescent="0.25">
      <c r="A22" s="27" t="s">
        <v>4</v>
      </c>
      <c r="B22" s="18">
        <v>1052</v>
      </c>
      <c r="C22" s="18">
        <v>1115</v>
      </c>
      <c r="D22" s="18">
        <v>1016</v>
      </c>
      <c r="E22" s="18">
        <v>1020</v>
      </c>
      <c r="F22" s="18">
        <v>1001</v>
      </c>
      <c r="G22" s="18">
        <v>1021</v>
      </c>
      <c r="H22" s="18">
        <v>1025</v>
      </c>
      <c r="I22" s="18">
        <v>1099</v>
      </c>
      <c r="J22" s="18">
        <v>1086</v>
      </c>
      <c r="K22" s="18">
        <v>999</v>
      </c>
    </row>
    <row r="23" spans="1:11" x14ac:dyDescent="0.25">
      <c r="A23" s="27" t="s">
        <v>0</v>
      </c>
      <c r="B23" s="18">
        <v>271</v>
      </c>
      <c r="C23" s="18">
        <v>283</v>
      </c>
      <c r="D23" s="18">
        <v>276</v>
      </c>
      <c r="E23" s="18">
        <v>275</v>
      </c>
      <c r="F23" s="18">
        <v>281</v>
      </c>
      <c r="G23" s="18">
        <v>276</v>
      </c>
      <c r="H23" s="18">
        <v>277</v>
      </c>
      <c r="I23" s="18">
        <v>311</v>
      </c>
      <c r="J23" s="18">
        <v>334</v>
      </c>
      <c r="K23" s="18">
        <v>336</v>
      </c>
    </row>
    <row r="24" spans="1:11" x14ac:dyDescent="0.25">
      <c r="A24" s="28" t="s">
        <v>19</v>
      </c>
      <c r="B24" s="14">
        <f t="shared" ref="B24:J24" si="18">B22/B21</f>
        <v>0.79516250944822375</v>
      </c>
      <c r="C24" s="14">
        <f t="shared" si="18"/>
        <v>0.79756795422031479</v>
      </c>
      <c r="D24" s="14">
        <f t="shared" si="18"/>
        <v>0.78637770897832815</v>
      </c>
      <c r="E24" s="14">
        <f t="shared" si="18"/>
        <v>0.78764478764478763</v>
      </c>
      <c r="F24" s="14">
        <f t="shared" si="18"/>
        <v>0.78081123244929795</v>
      </c>
      <c r="G24" s="14">
        <f t="shared" si="18"/>
        <v>0.787201233616037</v>
      </c>
      <c r="H24" s="14">
        <f t="shared" si="18"/>
        <v>0.78725038402457759</v>
      </c>
      <c r="I24" s="14">
        <f t="shared" si="18"/>
        <v>0.77943262411347514</v>
      </c>
      <c r="J24" s="14">
        <f t="shared" si="18"/>
        <v>0.76478873239436618</v>
      </c>
      <c r="K24" s="14">
        <f t="shared" ref="K24" si="19">K22/K21</f>
        <v>0.74831460674157302</v>
      </c>
    </row>
    <row r="25" spans="1:11" x14ac:dyDescent="0.25">
      <c r="A25" s="4" t="s">
        <v>30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15" t="s">
        <v>31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</sheetData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Undergrad</vt:lpstr>
      <vt:lpstr>Grad</vt:lpstr>
      <vt:lpstr>ProfPGT</vt:lpstr>
      <vt:lpstr>Grad!Print_Area</vt:lpstr>
      <vt:lpstr>ProfPGT!Print_Area</vt:lpstr>
      <vt:lpstr>Total!Print_Area</vt:lpstr>
      <vt:lpstr>Undergrad!Print_Area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2026-04-09T17:17:03Z</cp:lastPrinted>
  <dcterms:created xsi:type="dcterms:W3CDTF">2015-12-04T21:49:47Z</dcterms:created>
  <dcterms:modified xsi:type="dcterms:W3CDTF">2026-04-09T17:32:57Z</dcterms:modified>
</cp:coreProperties>
</file>