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F70345A1-BF9F-4A86-BD86-63BA6A31B5A8}" xr6:coauthVersionLast="47" xr6:coauthVersionMax="47" xr10:uidLastSave="{00000000-0000-0000-0000-000000000000}"/>
  <bookViews>
    <workbookView xWindow="-28920" yWindow="-120" windowWidth="29040" windowHeight="15720" tabRatio="821" xr2:uid="{00000000-000D-0000-FFFF-FFFF00000000}"/>
  </bookViews>
  <sheets>
    <sheet name="Table" sheetId="21" r:id="rId1"/>
    <sheet name="SummaryOrig" sheetId="17" state="hidden" r:id="rId2"/>
  </sheets>
  <definedNames>
    <definedName name="_xlnm.Print_Area" localSheetId="1">SummaryOrig!$A$1:$AG$79</definedName>
    <definedName name="_xlnm.Print_Area" localSheetId="0">Table!$A$1:$K$43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21" l="1"/>
  <c r="J39" i="21"/>
  <c r="I39" i="21"/>
  <c r="H39" i="21"/>
  <c r="G39" i="21"/>
  <c r="F39" i="21"/>
  <c r="E39" i="21"/>
  <c r="D39" i="21"/>
  <c r="C39" i="21"/>
  <c r="B39" i="21"/>
  <c r="J38" i="21"/>
  <c r="I38" i="21"/>
  <c r="H38" i="21"/>
  <c r="G38" i="21"/>
  <c r="F38" i="21"/>
  <c r="E38" i="21"/>
  <c r="D38" i="21"/>
  <c r="C38" i="21"/>
  <c r="B38" i="21"/>
  <c r="J37" i="21"/>
  <c r="I37" i="21"/>
  <c r="H37" i="21"/>
  <c r="G37" i="21"/>
  <c r="F37" i="21"/>
  <c r="E37" i="21"/>
  <c r="D37" i="21"/>
  <c r="C37" i="21"/>
  <c r="B37" i="21"/>
  <c r="J36" i="21"/>
  <c r="I36" i="21"/>
  <c r="H36" i="21"/>
  <c r="G36" i="21"/>
  <c r="F36" i="21"/>
  <c r="E36" i="21"/>
  <c r="D36" i="21"/>
  <c r="C36" i="21"/>
  <c r="B36" i="21"/>
  <c r="J35" i="21"/>
  <c r="I35" i="21"/>
  <c r="H35" i="21"/>
  <c r="G35" i="21"/>
  <c r="F35" i="21"/>
  <c r="E35" i="21"/>
  <c r="D35" i="21"/>
  <c r="C35" i="21"/>
  <c r="B35" i="21"/>
  <c r="J28" i="21"/>
  <c r="I28" i="21"/>
  <c r="H28" i="21"/>
  <c r="G28" i="21"/>
  <c r="F28" i="21"/>
  <c r="E28" i="21"/>
  <c r="D28" i="21"/>
  <c r="C28" i="21"/>
  <c r="B28" i="21"/>
  <c r="J27" i="21"/>
  <c r="I27" i="21"/>
  <c r="H27" i="21"/>
  <c r="G27" i="21"/>
  <c r="F27" i="21"/>
  <c r="E27" i="21"/>
  <c r="D27" i="21"/>
  <c r="C27" i="21"/>
  <c r="B27" i="21"/>
  <c r="J26" i="21"/>
  <c r="I26" i="21"/>
  <c r="H26" i="21"/>
  <c r="G26" i="21"/>
  <c r="F26" i="21"/>
  <c r="E26" i="21"/>
  <c r="D26" i="21"/>
  <c r="C26" i="21"/>
  <c r="B26" i="21"/>
  <c r="J25" i="21"/>
  <c r="I25" i="21"/>
  <c r="H25" i="21"/>
  <c r="G25" i="21"/>
  <c r="F25" i="21"/>
  <c r="E25" i="21"/>
  <c r="D25" i="21"/>
  <c r="C25" i="21"/>
  <c r="B25" i="21"/>
  <c r="J24" i="21"/>
  <c r="I24" i="21"/>
  <c r="H24" i="21"/>
  <c r="G24" i="21"/>
  <c r="F24" i="21"/>
  <c r="E24" i="21"/>
  <c r="D24" i="21"/>
  <c r="C24" i="21"/>
  <c r="B24" i="21"/>
  <c r="J23" i="21"/>
  <c r="I23" i="21"/>
  <c r="H23" i="21"/>
  <c r="G23" i="21"/>
  <c r="F23" i="21"/>
  <c r="E23" i="21"/>
  <c r="D23" i="21"/>
  <c r="C23" i="21"/>
  <c r="B23" i="21"/>
  <c r="J16" i="21"/>
  <c r="I16" i="21"/>
  <c r="H16" i="21"/>
  <c r="G16" i="21"/>
  <c r="F16" i="21"/>
  <c r="E16" i="21"/>
  <c r="D16" i="21"/>
  <c r="C16" i="21"/>
  <c r="B16" i="21"/>
  <c r="J10" i="21"/>
  <c r="I10" i="21"/>
  <c r="H10" i="21"/>
  <c r="G10" i="21"/>
  <c r="F10" i="21"/>
  <c r="E10" i="21"/>
  <c r="D10" i="21"/>
  <c r="C10" i="21"/>
  <c r="B10" i="21"/>
  <c r="J4" i="21"/>
  <c r="J22" i="21" s="1"/>
  <c r="I4" i="21"/>
  <c r="H4" i="21"/>
  <c r="G4" i="21"/>
  <c r="F4" i="21"/>
  <c r="E4" i="21"/>
  <c r="D4" i="21"/>
  <c r="C4" i="21"/>
  <c r="B4" i="21"/>
  <c r="B22" i="21" s="1"/>
  <c r="F22" i="21" l="1"/>
  <c r="G22" i="21"/>
  <c r="C22" i="21"/>
  <c r="D22" i="21"/>
  <c r="I22" i="21"/>
  <c r="H22" i="21"/>
  <c r="E22" i="21"/>
  <c r="F34" i="21"/>
  <c r="G34" i="21"/>
  <c r="H34" i="21"/>
  <c r="B34" i="21"/>
  <c r="J34" i="21"/>
  <c r="C34" i="21"/>
  <c r="I34" i="21"/>
  <c r="D34" i="21"/>
  <c r="E34" i="21"/>
  <c r="K28" i="21" l="1"/>
  <c r="K23" i="21" l="1"/>
  <c r="K24" i="21"/>
  <c r="K25" i="21"/>
  <c r="K26" i="21"/>
  <c r="K27" i="21"/>
  <c r="K38" i="21"/>
  <c r="K37" i="21"/>
  <c r="K36" i="21"/>
  <c r="K35" i="21"/>
  <c r="K16" i="21"/>
  <c r="K10" i="21"/>
  <c r="K4" i="21"/>
  <c r="K22" i="21" l="1"/>
  <c r="K34" i="21"/>
  <c r="AE44" i="17" l="1"/>
  <c r="AE43" i="17"/>
  <c r="AE30" i="17"/>
  <c r="O53" i="17"/>
  <c r="O6" i="17" s="1"/>
  <c r="O38" i="17"/>
  <c r="O29" i="17"/>
  <c r="O28" i="17"/>
  <c r="AE38" i="17" s="1"/>
  <c r="O27" i="17"/>
  <c r="AE37" i="17" s="1"/>
  <c r="O26" i="17"/>
  <c r="AE36" i="17" s="1"/>
  <c r="O25" i="17"/>
  <c r="O8" i="17"/>
  <c r="O30" i="17" l="1"/>
  <c r="O36" i="17"/>
  <c r="O5" i="17"/>
  <c r="AC44" i="17"/>
  <c r="AF44" i="17" l="1"/>
  <c r="AD44" i="17"/>
  <c r="AB44" i="17"/>
  <c r="AA44" i="17"/>
  <c r="Z44" i="17"/>
  <c r="Y44" i="17"/>
  <c r="X44" i="17"/>
  <c r="W44" i="17"/>
  <c r="V44" i="17"/>
  <c r="AF43" i="17"/>
  <c r="AD43" i="17"/>
  <c r="AC43" i="17"/>
  <c r="AB43" i="17"/>
  <c r="AA43" i="17"/>
  <c r="Z43" i="17"/>
  <c r="Y43" i="17"/>
  <c r="X43" i="17"/>
  <c r="W43" i="17"/>
  <c r="V43" i="17"/>
  <c r="U44" i="17"/>
  <c r="K25" i="17" l="1"/>
  <c r="P26" i="17" l="1"/>
  <c r="N26" i="17"/>
  <c r="G28" i="17"/>
  <c r="H28" i="17"/>
  <c r="I28" i="17"/>
  <c r="J28" i="17"/>
  <c r="K28" i="17"/>
  <c r="L28" i="17"/>
  <c r="M28" i="17"/>
  <c r="AC38" i="17" s="1"/>
  <c r="N28" i="17"/>
  <c r="AD38" i="17" s="1"/>
  <c r="P28" i="17"/>
  <c r="F28" i="17"/>
  <c r="G25" i="17"/>
  <c r="H25" i="17"/>
  <c r="I25" i="17"/>
  <c r="J25" i="17"/>
  <c r="L25" i="17"/>
  <c r="M25" i="17"/>
  <c r="N25" i="17"/>
  <c r="P25" i="17"/>
  <c r="G26" i="17"/>
  <c r="H26" i="17"/>
  <c r="I26" i="17"/>
  <c r="J26" i="17"/>
  <c r="K26" i="17"/>
  <c r="L26" i="17"/>
  <c r="M26" i="17"/>
  <c r="G27" i="17"/>
  <c r="H27" i="17"/>
  <c r="I27" i="17"/>
  <c r="J27" i="17"/>
  <c r="K27" i="17"/>
  <c r="L27" i="17"/>
  <c r="M27" i="17"/>
  <c r="AC37" i="17" s="1"/>
  <c r="N27" i="17"/>
  <c r="P27" i="17"/>
  <c r="AF37" i="17" s="1"/>
  <c r="G29" i="17"/>
  <c r="H29" i="17"/>
  <c r="I29" i="17"/>
  <c r="J29" i="17"/>
  <c r="K29" i="17"/>
  <c r="L29" i="17"/>
  <c r="AB39" i="17" s="1"/>
  <c r="M29" i="17"/>
  <c r="AC39" i="17" s="1"/>
  <c r="N29" i="17"/>
  <c r="P29" i="17"/>
  <c r="AD37" i="17" l="1"/>
  <c r="AB37" i="17"/>
  <c r="F8" i="17"/>
  <c r="G8" i="17"/>
  <c r="H8" i="17"/>
  <c r="I8" i="17"/>
  <c r="J8" i="17"/>
  <c r="K8" i="17"/>
  <c r="AA15" i="17" s="1"/>
  <c r="L8" i="17"/>
  <c r="M8" i="17"/>
  <c r="N8" i="17"/>
  <c r="P8" i="17"/>
  <c r="F25" i="17"/>
  <c r="AA35" i="17"/>
  <c r="F26" i="17"/>
  <c r="AA36" i="17"/>
  <c r="AB36" i="17"/>
  <c r="AD36" i="17"/>
  <c r="AF36" i="17"/>
  <c r="F27" i="17"/>
  <c r="F29" i="17"/>
  <c r="AA39" i="17"/>
  <c r="U30" i="17"/>
  <c r="U43" i="17" s="1"/>
  <c r="V30" i="17"/>
  <c r="W30" i="17"/>
  <c r="X30" i="17"/>
  <c r="Y30" i="17"/>
  <c r="Z30" i="17"/>
  <c r="AA30" i="17"/>
  <c r="AB30" i="17"/>
  <c r="AC30" i="17"/>
  <c r="AD30" i="17"/>
  <c r="AF30" i="17"/>
  <c r="F38" i="17"/>
  <c r="F5" i="17" s="1"/>
  <c r="G38" i="17"/>
  <c r="G5" i="17" s="1"/>
  <c r="H38" i="17"/>
  <c r="I38" i="17"/>
  <c r="J38" i="17"/>
  <c r="J5" i="17" s="1"/>
  <c r="K38" i="17"/>
  <c r="K5" i="17" s="1"/>
  <c r="AA12" i="17" s="1"/>
  <c r="L38" i="17"/>
  <c r="M38" i="17"/>
  <c r="N38" i="17"/>
  <c r="N5" i="17" s="1"/>
  <c r="P38" i="17"/>
  <c r="P5" i="17" s="1"/>
  <c r="F53" i="17"/>
  <c r="G53" i="17"/>
  <c r="G6" i="17" s="1"/>
  <c r="H53" i="17"/>
  <c r="H6" i="17" s="1"/>
  <c r="I53" i="17"/>
  <c r="I6" i="17" s="1"/>
  <c r="J53" i="17"/>
  <c r="J6" i="17" s="1"/>
  <c r="K53" i="17"/>
  <c r="K6" i="17" s="1"/>
  <c r="AA13" i="17" s="1"/>
  <c r="L53" i="17"/>
  <c r="L6" i="17" s="1"/>
  <c r="AB13" i="17" s="1"/>
  <c r="M53" i="17"/>
  <c r="M6" i="17" s="1"/>
  <c r="N53" i="17"/>
  <c r="P6" i="17"/>
  <c r="N36" i="17" l="1"/>
  <c r="F36" i="17"/>
  <c r="F30" i="17"/>
  <c r="P30" i="17"/>
  <c r="J30" i="17"/>
  <c r="H30" i="17"/>
  <c r="L30" i="17"/>
  <c r="J36" i="17"/>
  <c r="F6" i="17"/>
  <c r="L36" i="17"/>
  <c r="H36" i="17"/>
  <c r="G30" i="17"/>
  <c r="K30" i="17"/>
  <c r="N30" i="17"/>
  <c r="N6" i="17"/>
  <c r="AB35" i="17"/>
  <c r="I36" i="17"/>
  <c r="I30" i="17"/>
  <c r="M36" i="17"/>
  <c r="M30" i="17"/>
  <c r="H5" i="17"/>
  <c r="P36" i="17"/>
  <c r="K36" i="17"/>
  <c r="G36" i="17"/>
  <c r="M5" i="17"/>
  <c r="I5" i="17"/>
  <c r="L5" i="17"/>
  <c r="AB12" i="17" s="1"/>
</calcChain>
</file>

<file path=xl/sharedStrings.xml><?xml version="1.0" encoding="utf-8"?>
<sst xmlns="http://schemas.openxmlformats.org/spreadsheetml/2006/main" count="111" uniqueCount="44">
  <si>
    <t>All Students</t>
  </si>
  <si>
    <t>Undergraduate</t>
  </si>
  <si>
    <t>Graduate</t>
  </si>
  <si>
    <t>Professional</t>
  </si>
  <si>
    <t>Postgraduate</t>
  </si>
  <si>
    <t>Resident</t>
  </si>
  <si>
    <t>Iowa</t>
  </si>
  <si>
    <t>States Adjoining Iowa</t>
  </si>
  <si>
    <t>Other States</t>
  </si>
  <si>
    <t>U.S. Territories</t>
  </si>
  <si>
    <t>Foreign</t>
  </si>
  <si>
    <t>Adjoining</t>
  </si>
  <si>
    <t>Other</t>
  </si>
  <si>
    <t>Ethnic internat'l</t>
  </si>
  <si>
    <t>By State/Country of Residence</t>
  </si>
  <si>
    <t>Territories</t>
  </si>
  <si>
    <t>Nonresident</t>
  </si>
  <si>
    <t>International by ethnic code, nonresident by residency status, but resident state = IA</t>
  </si>
  <si>
    <t>Unknown</t>
  </si>
  <si>
    <t>Non-Resident</t>
  </si>
  <si>
    <t>Other Country</t>
  </si>
  <si>
    <t xml:space="preserve">Other State </t>
  </si>
  <si>
    <t>International by ethnic code</t>
  </si>
  <si>
    <t>Domestic by ethnic code</t>
  </si>
  <si>
    <t>DETAIL</t>
  </si>
  <si>
    <t>By State/Country of Residence - attempting to match Profile (detail below)</t>
  </si>
  <si>
    <t>DIFFERENCES BETWEEN THE RAW DATA AND THE PROFILE</t>
  </si>
  <si>
    <t>AS REPORTED IN THE PROFILE</t>
  </si>
  <si>
    <t>FROM THE RAW DATA</t>
  </si>
  <si>
    <t xml:space="preserve">  (Adjoining, Minnesota - see note)</t>
  </si>
  <si>
    <t xml:space="preserve">DIFFERENCES BETWEEN RESULTS FROM RAW DATA  (as at left) AND THE PROFILE </t>
  </si>
  <si>
    <t xml:space="preserve">  (Territories not coded/counted as such)</t>
  </si>
  <si>
    <t>DIFFERENCES BETWEEN GEO PROFILE REPORT AND OTHER PROFILE REPORTS</t>
  </si>
  <si>
    <t xml:space="preserve">Resident by residency code, but residency state &lt;&gt; IA (and not international by ethnic code) </t>
  </si>
  <si>
    <t xml:space="preserve">Nonresident by residency code but resident state = IA (and not international by ethnic code) </t>
  </si>
  <si>
    <t xml:space="preserve">International by ethnic code, resident by residency code </t>
  </si>
  <si>
    <t>Int'l</t>
  </si>
  <si>
    <t>Fall Semester Student Headcount Enrollment by Geographic Origin</t>
  </si>
  <si>
    <t>Other Countries</t>
  </si>
  <si>
    <t>All Students excluding Postgraduate</t>
  </si>
  <si>
    <t>Student Level  |  Origin</t>
  </si>
  <si>
    <t>Note: International status, residency status, and residency state are derived from distinct fields in the student information system and in rare cases are not perfectly aligned. See Reporting Variations: Student Counts by Residency and Geographic Origin for detail.</t>
  </si>
  <si>
    <t>See Note 4 regarding the removal from the counts, in all years, of students who withdrew between the first day of the session and the official census date.</t>
  </si>
  <si>
    <t>Source: MAUI student information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</si>
</sst>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1"/>
      <scheme val="minor"/>
    </font>
    <font>
      <sz val="8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name val="Arial"/>
      <family val="2"/>
      <scheme val="minor"/>
    </font>
    <font>
      <i/>
      <sz val="8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i/>
      <sz val="7"/>
      <color theme="1"/>
      <name val="Arial"/>
      <family val="2"/>
      <scheme val="minor"/>
    </font>
    <font>
      <b/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lightHorizontal">
        <fgColor theme="0" tint="-0.34998626667073579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48118533890809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9945066682943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7" fillId="0" borderId="1" xfId="0" applyFont="1" applyBorder="1"/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3" fontId="4" fillId="0" borderId="2" xfId="1" applyNumberFormat="1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3" fontId="1" fillId="0" borderId="0" xfId="0" applyNumberFormat="1" applyFont="1"/>
    <xf numFmtId="3" fontId="10" fillId="5" borderId="0" xfId="0" applyNumberFormat="1" applyFont="1" applyFill="1"/>
    <xf numFmtId="3" fontId="10" fillId="4" borderId="0" xfId="0" applyNumberFormat="1" applyFont="1" applyFill="1"/>
    <xf numFmtId="3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3" fontId="10" fillId="3" borderId="0" xfId="0" applyNumberFormat="1" applyFont="1" applyFill="1"/>
    <xf numFmtId="3" fontId="4" fillId="6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11" fillId="0" borderId="1" xfId="0" applyFont="1" applyBorder="1"/>
    <xf numFmtId="3" fontId="4" fillId="6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3" fontId="10" fillId="7" borderId="0" xfId="0" applyNumberFormat="1" applyFont="1" applyFill="1"/>
    <xf numFmtId="3" fontId="4" fillId="8" borderId="0" xfId="1" applyNumberFormat="1" applyFont="1" applyFill="1" applyAlignment="1">
      <alignment horizontal="right"/>
    </xf>
    <xf numFmtId="3" fontId="10" fillId="9" borderId="0" xfId="0" applyNumberFormat="1" applyFont="1" applyFill="1"/>
    <xf numFmtId="0" fontId="3" fillId="0" borderId="0" xfId="0" applyFont="1" applyAlignment="1">
      <alignment horizontal="left"/>
    </xf>
    <xf numFmtId="3" fontId="4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12" fillId="0" borderId="1" xfId="0" applyFont="1" applyBorder="1"/>
    <xf numFmtId="3" fontId="3" fillId="0" borderId="0" xfId="0" applyNumberFormat="1" applyFont="1"/>
    <xf numFmtId="3" fontId="3" fillId="0" borderId="3" xfId="0" applyNumberFormat="1" applyFont="1" applyBorder="1"/>
    <xf numFmtId="0" fontId="4" fillId="0" borderId="3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1" fillId="0" borderId="0" xfId="0" applyNumberFormat="1" applyFont="1"/>
    <xf numFmtId="3" fontId="4" fillId="0" borderId="1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/>
    </xf>
    <xf numFmtId="0" fontId="10" fillId="0" borderId="1" xfId="0" applyFont="1" applyBorder="1"/>
    <xf numFmtId="0" fontId="15" fillId="0" borderId="0" xfId="0" applyFont="1"/>
    <xf numFmtId="3" fontId="4" fillId="3" borderId="1" xfId="1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right"/>
    </xf>
    <xf numFmtId="0" fontId="12" fillId="0" borderId="4" xfId="0" applyFont="1" applyBorder="1"/>
    <xf numFmtId="3" fontId="10" fillId="0" borderId="4" xfId="0" applyNumberFormat="1" applyFont="1" applyBorder="1"/>
    <xf numFmtId="0" fontId="10" fillId="0" borderId="5" xfId="0" applyFont="1" applyBorder="1"/>
    <xf numFmtId="0" fontId="10" fillId="0" borderId="6" xfId="0" applyFont="1" applyBorder="1"/>
    <xf numFmtId="3" fontId="4" fillId="0" borderId="2" xfId="1" applyNumberFormat="1" applyFont="1" applyFill="1" applyBorder="1" applyAlignment="1">
      <alignment horizontal="right"/>
    </xf>
    <xf numFmtId="0" fontId="1" fillId="0" borderId="7" xfId="0" applyFont="1" applyBorder="1"/>
    <xf numFmtId="3" fontId="10" fillId="0" borderId="7" xfId="0" applyNumberFormat="1" applyFont="1" applyBorder="1"/>
    <xf numFmtId="3" fontId="10" fillId="5" borderId="7" xfId="0" applyNumberFormat="1" applyFont="1" applyFill="1" applyBorder="1"/>
    <xf numFmtId="3" fontId="1" fillId="0" borderId="7" xfId="0" applyNumberFormat="1" applyFont="1" applyBorder="1"/>
    <xf numFmtId="0" fontId="16" fillId="10" borderId="0" xfId="0" applyFont="1" applyFill="1"/>
    <xf numFmtId="0" fontId="3" fillId="10" borderId="0" xfId="0" applyFont="1" applyFill="1"/>
    <xf numFmtId="0" fontId="3" fillId="10" borderId="1" xfId="0" applyFont="1" applyFill="1" applyBorder="1"/>
    <xf numFmtId="3" fontId="10" fillId="5" borderId="1" xfId="0" applyNumberFormat="1" applyFont="1" applyFill="1" applyBorder="1"/>
    <xf numFmtId="3" fontId="10" fillId="5" borderId="8" xfId="0" applyNumberFormat="1" applyFont="1" applyFill="1" applyBorder="1"/>
    <xf numFmtId="3" fontId="10" fillId="11" borderId="0" xfId="0" applyNumberFormat="1" applyFont="1" applyFill="1"/>
    <xf numFmtId="3" fontId="4" fillId="11" borderId="0" xfId="1" applyNumberFormat="1" applyFont="1" applyFill="1" applyBorder="1" applyAlignment="1">
      <alignment horizontal="right"/>
    </xf>
    <xf numFmtId="3" fontId="4" fillId="11" borderId="1" xfId="1" applyNumberFormat="1" applyFont="1" applyFill="1" applyBorder="1" applyAlignment="1">
      <alignment horizontal="right"/>
    </xf>
    <xf numFmtId="0" fontId="3" fillId="2" borderId="3" xfId="0" applyFont="1" applyFill="1" applyBorder="1"/>
    <xf numFmtId="3" fontId="3" fillId="2" borderId="3" xfId="1" applyNumberFormat="1" applyFont="1" applyFill="1" applyBorder="1" applyAlignment="1">
      <alignment horizontal="right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/>
    </xf>
    <xf numFmtId="0" fontId="8" fillId="0" borderId="0" xfId="0" applyFont="1" applyAlignment="1">
      <alignment horizontal="left" indent="2"/>
    </xf>
    <xf numFmtId="0" fontId="8" fillId="0" borderId="2" xfId="0" applyFont="1" applyBorder="1" applyAlignment="1">
      <alignment horizontal="left" indent="2"/>
    </xf>
    <xf numFmtId="0" fontId="8" fillId="0" borderId="1" xfId="0" applyFont="1" applyBorder="1" applyAlignment="1">
      <alignment horizontal="left" indent="2"/>
    </xf>
    <xf numFmtId="0" fontId="4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106363</xdr:colOff>
      <xdr:row>53</xdr:row>
      <xdr:rowOff>82550</xdr:rowOff>
    </xdr:from>
    <xdr:to>
      <xdr:col>32</xdr:col>
      <xdr:colOff>180975</xdr:colOff>
      <xdr:row>78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5639522" y="7953664"/>
          <a:ext cx="5304703" cy="36737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spcAft>
              <a:spcPts val="300"/>
            </a:spcAft>
          </a:pPr>
          <a:r>
            <a:rPr lang="en-US" sz="800" b="1">
              <a:solidFill>
                <a:schemeClr val="dk1"/>
              </a:solidFill>
              <a:latin typeface="Calibri" panose="020F0502020204030204" pitchFamily="34" charset="0"/>
              <a:ea typeface="+mn-ea"/>
              <a:cs typeface="+mn-cs"/>
            </a:rPr>
            <a:t>2011</a:t>
          </a:r>
          <a:r>
            <a:rPr lang="en-US" sz="800">
              <a:solidFill>
                <a:schemeClr val="dk1"/>
              </a:solidFill>
              <a:latin typeface="Calibri" panose="020F0502020204030204" pitchFamily="34" charset="0"/>
              <a:ea typeface="+mn-ea"/>
              <a:cs typeface="+mn-cs"/>
            </a:rPr>
            <a:t>: </a:t>
          </a:r>
        </a:p>
        <a:p>
          <a:pPr marL="0" indent="0" eaLnBrk="1" fontAlgn="auto" latinLnBrk="0" hangingPunct="1">
            <a:spcAft>
              <a:spcPts val="300"/>
            </a:spcAft>
          </a:pPr>
          <a:r>
            <a:rPr lang="en-US" sz="800">
              <a:solidFill>
                <a:schemeClr val="dk1"/>
              </a:solidFill>
              <a:latin typeface="Calibri" panose="020F0502020204030204" pitchFamily="34" charset="0"/>
              <a:ea typeface="+mn-ea"/>
              <a:cs typeface="+mn-cs"/>
            </a:rPr>
            <a:t>- 288 Medicine residents left out of counts in published report because of jobcode change; 284 resident</a:t>
          </a:r>
          <a:r>
            <a:rPr lang="en-US" sz="800" baseline="0">
              <a:solidFill>
                <a:schemeClr val="dk1"/>
              </a:solidFill>
              <a:latin typeface="Calibri" panose="020F0502020204030204" pitchFamily="34" charset="0"/>
              <a:ea typeface="+mn-ea"/>
              <a:cs typeface="+mn-cs"/>
            </a:rPr>
            <a:t> with residency state IA, 1 resident with residency state not IA (adjoining) , </a:t>
          </a:r>
          <a:r>
            <a:rPr lang="en-US" sz="800">
              <a:solidFill>
                <a:schemeClr val="dk1"/>
              </a:solidFill>
              <a:latin typeface="Calibri" panose="020F0502020204030204" pitchFamily="34" charset="0"/>
              <a:ea typeface="+mn-ea"/>
              <a:cs typeface="+mn-cs"/>
            </a:rPr>
            <a:t>3 non-resident international.</a:t>
          </a:r>
        </a:p>
        <a:p>
          <a:pPr marL="0" indent="0">
            <a:spcAft>
              <a:spcPts val="300"/>
            </a:spcAft>
          </a:pPr>
          <a:r>
            <a:rPr lang="en-US" sz="800" b="1" baseline="0">
              <a:solidFill>
                <a:schemeClr val="dk1"/>
              </a:solidFill>
              <a:latin typeface="Calibri" panose="020F0502020204030204" pitchFamily="34" charset="0"/>
              <a:ea typeface="+mn-ea"/>
              <a:cs typeface="+mn-cs"/>
            </a:rPr>
            <a:t>2012</a:t>
          </a:r>
          <a:r>
            <a:rPr lang="en-US" sz="800" baseline="0">
              <a:solidFill>
                <a:schemeClr val="dk1"/>
              </a:solidFill>
              <a:latin typeface="Calibri" panose="020F0502020204030204" pitchFamily="34" charset="0"/>
              <a:ea typeface="+mn-ea"/>
              <a:cs typeface="+mn-cs"/>
            </a:rPr>
            <a:t>: </a:t>
          </a:r>
        </a:p>
        <a:p>
          <a:pPr>
            <a:spcAft>
              <a:spcPts val="300"/>
            </a:spcAft>
          </a:pPr>
          <a:r>
            <a:rPr lang="en-US" sz="8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   - 8  undergraduate</a:t>
          </a:r>
          <a:r>
            <a:rPr lang="en-US" sz="8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</a:t>
          </a:r>
          <a:r>
            <a:rPr lang="en-US" sz="8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coded international by ethnicity and nonresident</a:t>
          </a:r>
          <a:r>
            <a:rPr lang="en-US" sz="8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by residency code</a:t>
          </a:r>
          <a:r>
            <a:rPr lang="en-US" sz="8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but with state of residency = IA were counted as Iowa students, and not international.  12 first year undergraduates</a:t>
          </a:r>
          <a:r>
            <a:rPr lang="en-US" sz="8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coded as resident by residency code in the raw data </a:t>
          </a:r>
          <a:r>
            <a:rPr lang="en-US" sz="8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were counted as nonresident (can't identify who they were; they were counted as resident in Fall Enrollment Report,</a:t>
          </a:r>
          <a:r>
            <a:rPr lang="en-US" sz="8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along with the 8 international by ethnicity with state of residency = IA</a:t>
          </a:r>
          <a:r>
            <a:rPr lang="en-US" sz="8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)</a:t>
          </a:r>
          <a:r>
            <a:rPr lang="en-US" sz="8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; 8 of the 12 were counted as being from adjoining states, 4 from other states.</a:t>
          </a:r>
          <a:endParaRPr lang="en-US" sz="800">
            <a:effectLst/>
            <a:latin typeface="Calibri" panose="020F0502020204030204" pitchFamily="34" charset="0"/>
          </a:endParaRPr>
        </a:p>
        <a:p>
          <a:pPr>
            <a:spcAft>
              <a:spcPts val="300"/>
            </a:spcAft>
          </a:pPr>
          <a:r>
            <a:rPr lang="en-US" sz="8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   - Using</a:t>
          </a:r>
          <a:r>
            <a:rPr lang="en-US" sz="8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residency code and not state of residency (consistent with other years), the raw data therefore show (-8+12) = +4 resident students and (-12 [-8 adjoining, -4 other states]) nonresident students as compared to the Profile.</a:t>
          </a:r>
        </a:p>
        <a:p>
          <a:pPr>
            <a:spcAft>
              <a:spcPts val="300"/>
            </a:spcAft>
          </a:pPr>
          <a:r>
            <a:rPr lang="en-US" sz="800" b="1">
              <a:latin typeface="Calibri" panose="020F0502020204030204" pitchFamily="34" charset="0"/>
            </a:rPr>
            <a:t>2013</a:t>
          </a:r>
          <a:r>
            <a:rPr lang="en-US" sz="800">
              <a:latin typeface="Calibri" panose="020F0502020204030204" pitchFamily="34" charset="0"/>
            </a:rPr>
            <a:t>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r>
            <a:rPr lang="en-US" sz="8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   - 2 students coded international by ethnicity with state of residency = Puerto Rico were counted as residents of U.S. Territories,</a:t>
          </a:r>
          <a:r>
            <a:rPr lang="en-US" sz="8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and not as</a:t>
          </a:r>
          <a:r>
            <a:rPr lang="en-US" sz="8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international.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r>
            <a:rPr lang="en-US" sz="8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   - 22 students from U.S. Territories were coded with a residency country rather than a residency state in MAUI, and were therefore not backfilled correctly into MAUI_CAMPUS_STATUS.  They</a:t>
          </a:r>
          <a:r>
            <a:rPr lang="en-US" sz="8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were counted in this report as unknown/"other states."</a:t>
          </a:r>
          <a:endParaRPr lang="en-US" sz="800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+mn-cs"/>
          </a:endParaRPr>
        </a:p>
        <a:p>
          <a:pPr marL="0" indent="0">
            <a:spcAft>
              <a:spcPts val="300"/>
            </a:spcAft>
          </a:pPr>
          <a:r>
            <a:rPr lang="en-US" sz="8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   - 1 student from the Northern Mariana Islands was counted as a resident of an "other state" and not as a resident of a U.S. Territory.</a:t>
          </a:r>
        </a:p>
        <a:p>
          <a:pPr marL="0" indent="0">
            <a:spcAft>
              <a:spcPts val="300"/>
            </a:spcAft>
          </a:pPr>
          <a:r>
            <a:rPr lang="en-US" sz="8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   - The revised data will therefore show (+22+1)= +23 students from U.S. Territories.</a:t>
          </a:r>
        </a:p>
        <a:p>
          <a:pPr>
            <a:spcAft>
              <a:spcPts val="300"/>
            </a:spcAft>
          </a:pPr>
          <a:r>
            <a:rPr lang="en-US" sz="800" b="1">
              <a:latin typeface="Calibri" panose="020F0502020204030204" pitchFamily="34" charset="0"/>
            </a:rPr>
            <a:t>2014 and 201</a:t>
          </a:r>
          <a:r>
            <a:rPr lang="en-US" sz="800">
              <a:latin typeface="Calibri" panose="020F0502020204030204" pitchFamily="34" charset="0"/>
            </a:rPr>
            <a:t>5: </a:t>
          </a:r>
        </a:p>
        <a:p>
          <a:pPr>
            <a:spcAft>
              <a:spcPts val="300"/>
            </a:spcAft>
          </a:pPr>
          <a:r>
            <a:rPr lang="en-US" sz="800">
              <a:latin typeface="Calibri" panose="020F0502020204030204" pitchFamily="34" charset="0"/>
            </a:rPr>
            <a:t>    - In each fall</a:t>
          </a:r>
          <a:r>
            <a:rPr lang="en-US" sz="800" baseline="0">
              <a:latin typeface="Calibri" panose="020F0502020204030204" pitchFamily="34" charset="0"/>
            </a:rPr>
            <a:t> session, 1 student from the Northern Mariana Islands was counted as a resident of an "other state" and not as a resident of a U.S. Territory.  The revised data will therefore show +1 student from a U.S. Territory in each session.</a:t>
          </a:r>
          <a:endParaRPr lang="en-US" sz="800">
            <a:latin typeface="Calibri" panose="020F0502020204030204" pitchFamily="34" charset="0"/>
          </a:endParaRPr>
        </a:p>
        <a:p>
          <a:pPr>
            <a:spcAft>
              <a:spcPts val="300"/>
            </a:spcAft>
          </a:pPr>
          <a:r>
            <a:rPr lang="en-US" sz="800">
              <a:latin typeface="Calibri" panose="020F0502020204030204" pitchFamily="34" charset="0"/>
            </a:rPr>
            <a:t>    - Students from Minnesota appear to have</a:t>
          </a:r>
          <a:r>
            <a:rPr lang="en-US" sz="800" baseline="0">
              <a:latin typeface="Calibri" panose="020F0502020204030204" pitchFamily="34" charset="0"/>
            </a:rPr>
            <a:t> been left out of the counts for adjoining states.</a:t>
          </a:r>
          <a:endParaRPr lang="en-US" sz="800">
            <a:latin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31748</xdr:colOff>
      <xdr:row>9</xdr:row>
      <xdr:rowOff>63497</xdr:rowOff>
    </xdr:from>
    <xdr:to>
      <xdr:col>16</xdr:col>
      <xdr:colOff>127000</xdr:colOff>
      <xdr:row>19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1748" y="1285872"/>
          <a:ext cx="5461002" cy="1404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latin typeface="Calibri" panose="020F0502020204030204" pitchFamily="34" charset="0"/>
            </a:rPr>
            <a:t>2011: </a:t>
          </a:r>
        </a:p>
        <a:p>
          <a:pPr eaLnBrk="1" fontAlgn="auto" latinLnBrk="0" hangingPunct="1"/>
          <a:r>
            <a:rPr lang="en-US" sz="800">
              <a:solidFill>
                <a:schemeClr val="dk1"/>
              </a:solidFill>
              <a:latin typeface="Calibri" panose="020F0502020204030204" pitchFamily="34" charset="0"/>
              <a:ea typeface="+mn-ea"/>
              <a:cs typeface="+mn-cs"/>
            </a:rPr>
            <a:t>- 288 Medicine residents left out of counts in published report because of jobcode change; 285 resident, 3 non-resident international.</a:t>
          </a:r>
        </a:p>
        <a:p>
          <a:r>
            <a:rPr lang="en-US" sz="800" b="1">
              <a:latin typeface="Calibri" panose="020F0502020204030204" pitchFamily="34" charset="0"/>
            </a:rPr>
            <a:t>2012</a:t>
          </a:r>
          <a:r>
            <a:rPr lang="en-US" sz="800">
              <a:latin typeface="Calibri" panose="020F0502020204030204" pitchFamily="34" charset="0"/>
            </a:rPr>
            <a:t>: </a:t>
          </a:r>
        </a:p>
        <a:p>
          <a:r>
            <a:rPr lang="en-US" sz="800">
              <a:latin typeface="Calibri" panose="020F0502020204030204" pitchFamily="34" charset="0"/>
            </a:rPr>
            <a:t>- 8 coded international by ethnicity and nonresident</a:t>
          </a:r>
          <a:r>
            <a:rPr lang="en-US" sz="800" baseline="0">
              <a:latin typeface="Calibri" panose="020F0502020204030204" pitchFamily="34" charset="0"/>
            </a:rPr>
            <a:t> by residency code</a:t>
          </a:r>
          <a:r>
            <a:rPr lang="en-US" sz="800">
              <a:latin typeface="Calibri" panose="020F0502020204030204" pitchFamily="34" charset="0"/>
            </a:rPr>
            <a:t> but with state of residency = IA were counted as resident.  12 first year undergraduates</a:t>
          </a:r>
          <a:r>
            <a:rPr lang="en-US" sz="800" baseline="0">
              <a:latin typeface="Calibri" panose="020F0502020204030204" pitchFamily="34" charset="0"/>
            </a:rPr>
            <a:t> coded as resident by residency code in the raw data </a:t>
          </a:r>
          <a:r>
            <a:rPr lang="en-US" sz="800">
              <a:latin typeface="Calibri" panose="020F0502020204030204" pitchFamily="34" charset="0"/>
            </a:rPr>
            <a:t>were counted as nonresident (can't identify who they were; they were counted as resident in Fall Enrollment Report,</a:t>
          </a:r>
          <a:r>
            <a:rPr lang="en-US" sz="800" baseline="0">
              <a:latin typeface="Calibri" panose="020F0502020204030204" pitchFamily="34" charset="0"/>
            </a:rPr>
            <a:t> along with the 8 international by ethnicity with state of residency = IA</a:t>
          </a:r>
          <a:r>
            <a:rPr lang="en-US" sz="800">
              <a:latin typeface="Calibri" panose="020F0502020204030204" pitchFamily="34" charset="0"/>
            </a:rPr>
            <a:t>).  </a:t>
          </a:r>
        </a:p>
        <a:p>
          <a:r>
            <a:rPr lang="en-US" sz="800">
              <a:latin typeface="Calibri" panose="020F0502020204030204" pitchFamily="34" charset="0"/>
            </a:rPr>
            <a:t>- Using</a:t>
          </a:r>
          <a:r>
            <a:rPr lang="en-US" sz="800" baseline="0">
              <a:latin typeface="Calibri" panose="020F0502020204030204" pitchFamily="34" charset="0"/>
            </a:rPr>
            <a:t> residency code and not state of residency (consistent with other years), the raw data therefore show (-8+12) = +4 resident students as compared to the Profile.</a:t>
          </a:r>
          <a:endParaRPr lang="en-US" sz="800">
            <a:latin typeface="Calibri" panose="020F0502020204030204" pitchFamily="34" charset="0"/>
          </a:endParaRPr>
        </a:p>
        <a:p>
          <a:endParaRPr lang="en-US" sz="800">
            <a:latin typeface="Calibri" panose="020F0502020204030204" pitchFamily="34" charset="0"/>
          </a:endParaRPr>
        </a:p>
      </xdr:txBody>
    </xdr:sp>
    <xdr:clientData/>
  </xdr:twoCellAnchor>
  <xdr:twoCellAnchor>
    <xdr:from>
      <xdr:col>19</xdr:col>
      <xdr:colOff>42863</xdr:colOff>
      <xdr:row>15</xdr:row>
      <xdr:rowOff>85724</xdr:rowOff>
    </xdr:from>
    <xdr:to>
      <xdr:col>31</xdr:col>
      <xdr:colOff>122238</xdr:colOff>
      <xdr:row>19</xdr:row>
      <xdr:rowOff>133350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938838" y="2162174"/>
          <a:ext cx="4441825" cy="6191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800">
              <a:solidFill>
                <a:schemeClr val="dk1"/>
              </a:solidFill>
              <a:latin typeface="Calibri" panose="020F0502020204030204" pitchFamily="34" charset="0"/>
              <a:ea typeface="+mn-ea"/>
              <a:cs typeface="+mn-cs"/>
            </a:rPr>
            <a:t>Note: In general, the report by state/country of residence matches the international student counts from the report by ethnicity, as shown above, and may not match the count of Iowa residents from the resident/non-resident report.  This is reversed in fall 2012 and fall 2013.  In 2014 and 2015 there are no discrepancies.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AB78D-A6CF-4B88-A431-FFA0A8FE9683}">
  <sheetPr>
    <pageSetUpPr fitToPage="1"/>
  </sheetPr>
  <dimension ref="A1:L44"/>
  <sheetViews>
    <sheetView tabSelected="1" zoomScaleNormal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A40" sqref="A40"/>
    </sheetView>
  </sheetViews>
  <sheetFormatPr defaultColWidth="9" defaultRowHeight="13" x14ac:dyDescent="0.3"/>
  <cols>
    <col min="1" max="1" width="26.83203125" style="6" customWidth="1"/>
    <col min="2" max="11" width="9" style="1"/>
    <col min="12" max="12" width="7" style="1" customWidth="1"/>
    <col min="13" max="16384" width="9" style="1"/>
  </cols>
  <sheetData>
    <row r="1" spans="1:12" ht="14" customHeight="1" x14ac:dyDescent="0.3">
      <c r="A1" s="76" t="s">
        <v>37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2" ht="6" customHeight="1" x14ac:dyDescent="0.3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12.5" x14ac:dyDescent="0.25">
      <c r="A3" s="2" t="s">
        <v>40</v>
      </c>
      <c r="B3" s="5">
        <v>2016</v>
      </c>
      <c r="C3" s="5">
        <v>2017</v>
      </c>
      <c r="D3" s="5">
        <v>2018</v>
      </c>
      <c r="E3" s="5">
        <v>2019</v>
      </c>
      <c r="F3" s="5">
        <v>2020</v>
      </c>
      <c r="G3" s="5">
        <v>2021</v>
      </c>
      <c r="H3" s="5">
        <v>2022</v>
      </c>
      <c r="I3" s="5">
        <v>2023</v>
      </c>
      <c r="J3" s="5">
        <v>2024</v>
      </c>
      <c r="K3" s="5">
        <v>2025</v>
      </c>
    </row>
    <row r="4" spans="1:12" ht="12.5" x14ac:dyDescent="0.25">
      <c r="A4" s="3" t="s">
        <v>1</v>
      </c>
      <c r="B4" s="17">
        <f t="shared" ref="B4:I4" si="0">SUM(B5:B9)</f>
        <v>24355</v>
      </c>
      <c r="C4" s="17">
        <f t="shared" si="0"/>
        <v>24434</v>
      </c>
      <c r="D4" s="17">
        <f t="shared" si="0"/>
        <v>23909</v>
      </c>
      <c r="E4" s="17">
        <f t="shared" si="0"/>
        <v>23411</v>
      </c>
      <c r="F4" s="17">
        <f t="shared" si="0"/>
        <v>22304</v>
      </c>
      <c r="G4" s="17">
        <f t="shared" si="0"/>
        <v>21608</v>
      </c>
      <c r="H4" s="17">
        <f t="shared" si="0"/>
        <v>21973</v>
      </c>
      <c r="I4" s="17">
        <f t="shared" si="0"/>
        <v>22130</v>
      </c>
      <c r="J4" s="17">
        <f t="shared" ref="J4:K4" si="1">SUM(J5:J9)</f>
        <v>22738</v>
      </c>
      <c r="K4" s="17">
        <f t="shared" si="1"/>
        <v>23407</v>
      </c>
      <c r="L4" s="21"/>
    </row>
    <row r="5" spans="1:12" ht="12.5" x14ac:dyDescent="0.25">
      <c r="A5" s="78" t="s">
        <v>6</v>
      </c>
      <c r="B5" s="14">
        <v>13261</v>
      </c>
      <c r="C5" s="14">
        <v>14115</v>
      </c>
      <c r="D5" s="14">
        <v>14612</v>
      </c>
      <c r="E5" s="14">
        <v>14573</v>
      </c>
      <c r="F5" s="14">
        <v>13962</v>
      </c>
      <c r="G5" s="14">
        <v>13504</v>
      </c>
      <c r="H5" s="14">
        <v>13337</v>
      </c>
      <c r="I5" s="14">
        <v>13106</v>
      </c>
      <c r="J5" s="14">
        <v>13247</v>
      </c>
      <c r="K5" s="14">
        <v>13243</v>
      </c>
      <c r="L5" s="21"/>
    </row>
    <row r="6" spans="1:12" ht="12.5" x14ac:dyDescent="0.25">
      <c r="A6" s="78" t="s">
        <v>7</v>
      </c>
      <c r="B6" s="14">
        <v>7211</v>
      </c>
      <c r="C6" s="14">
        <v>6900</v>
      </c>
      <c r="D6" s="14">
        <v>6260</v>
      </c>
      <c r="E6" s="14">
        <v>6280</v>
      </c>
      <c r="F6" s="14">
        <v>6217</v>
      </c>
      <c r="G6" s="14">
        <v>6162</v>
      </c>
      <c r="H6" s="14">
        <v>6716</v>
      </c>
      <c r="I6" s="14">
        <v>7126</v>
      </c>
      <c r="J6" s="14">
        <v>7604</v>
      </c>
      <c r="K6" s="14">
        <v>8335</v>
      </c>
      <c r="L6" s="21"/>
    </row>
    <row r="7" spans="1:12" ht="12.5" x14ac:dyDescent="0.25">
      <c r="A7" s="78" t="s">
        <v>8</v>
      </c>
      <c r="B7" s="14">
        <v>1398</v>
      </c>
      <c r="C7" s="14">
        <v>1346</v>
      </c>
      <c r="D7" s="14">
        <v>1260</v>
      </c>
      <c r="E7" s="14">
        <v>1289</v>
      </c>
      <c r="F7" s="14">
        <v>1294</v>
      </c>
      <c r="G7" s="14">
        <v>1353</v>
      </c>
      <c r="H7" s="14">
        <v>1491</v>
      </c>
      <c r="I7" s="14">
        <v>1532</v>
      </c>
      <c r="J7" s="14">
        <v>1579</v>
      </c>
      <c r="K7" s="14">
        <v>1554</v>
      </c>
      <c r="L7" s="21"/>
    </row>
    <row r="8" spans="1:12" ht="12.5" x14ac:dyDescent="0.25">
      <c r="A8" s="78" t="s">
        <v>9</v>
      </c>
      <c r="B8" s="14">
        <v>11</v>
      </c>
      <c r="C8" s="14">
        <v>13</v>
      </c>
      <c r="D8" s="14">
        <v>17</v>
      </c>
      <c r="E8" s="14">
        <v>13</v>
      </c>
      <c r="F8" s="14">
        <v>9</v>
      </c>
      <c r="G8" s="14">
        <v>13</v>
      </c>
      <c r="H8" s="14">
        <v>14</v>
      </c>
      <c r="I8" s="14">
        <v>16</v>
      </c>
      <c r="J8" s="14">
        <v>16</v>
      </c>
      <c r="K8" s="14">
        <v>9</v>
      </c>
      <c r="L8" s="21"/>
    </row>
    <row r="9" spans="1:12" ht="12.5" x14ac:dyDescent="0.25">
      <c r="A9" s="79" t="s">
        <v>38</v>
      </c>
      <c r="B9" s="18">
        <v>2474</v>
      </c>
      <c r="C9" s="18">
        <v>2060</v>
      </c>
      <c r="D9" s="18">
        <v>1760</v>
      </c>
      <c r="E9" s="18">
        <v>1256</v>
      </c>
      <c r="F9" s="18">
        <v>822</v>
      </c>
      <c r="G9" s="18">
        <v>576</v>
      </c>
      <c r="H9" s="18">
        <v>415</v>
      </c>
      <c r="I9" s="18">
        <v>350</v>
      </c>
      <c r="J9" s="18">
        <v>292</v>
      </c>
      <c r="K9" s="18">
        <v>266</v>
      </c>
      <c r="L9" s="21"/>
    </row>
    <row r="10" spans="1:12" ht="12.5" x14ac:dyDescent="0.25">
      <c r="A10" s="3" t="s">
        <v>2</v>
      </c>
      <c r="B10" s="17">
        <f t="shared" ref="B10:J10" si="2">SUM(B11:B15)</f>
        <v>5678</v>
      </c>
      <c r="C10" s="17">
        <f t="shared" si="2"/>
        <v>5782</v>
      </c>
      <c r="D10" s="17">
        <f t="shared" si="2"/>
        <v>5808</v>
      </c>
      <c r="E10" s="17">
        <f t="shared" si="2"/>
        <v>5874</v>
      </c>
      <c r="F10" s="17">
        <f t="shared" si="2"/>
        <v>6141</v>
      </c>
      <c r="G10" s="17">
        <f t="shared" si="2"/>
        <v>6415</v>
      </c>
      <c r="H10" s="17">
        <f t="shared" si="2"/>
        <v>6156</v>
      </c>
      <c r="I10" s="17">
        <f t="shared" si="2"/>
        <v>6079</v>
      </c>
      <c r="J10" s="17">
        <f t="shared" si="2"/>
        <v>6164</v>
      </c>
      <c r="K10" s="17">
        <f t="shared" ref="K10" si="3">SUM(K11:K15)</f>
        <v>6269</v>
      </c>
      <c r="L10" s="21"/>
    </row>
    <row r="11" spans="1:12" ht="12.5" x14ac:dyDescent="0.25">
      <c r="A11" s="78" t="s">
        <v>6</v>
      </c>
      <c r="B11" s="14">
        <v>2657</v>
      </c>
      <c r="C11" s="14">
        <v>2748</v>
      </c>
      <c r="D11" s="14">
        <v>2840</v>
      </c>
      <c r="E11" s="14">
        <v>2874</v>
      </c>
      <c r="F11" s="14">
        <v>2966</v>
      </c>
      <c r="G11" s="14">
        <v>3013</v>
      </c>
      <c r="H11" s="14">
        <v>2855</v>
      </c>
      <c r="I11" s="14">
        <v>2678</v>
      </c>
      <c r="J11" s="14">
        <v>2632</v>
      </c>
      <c r="K11" s="14">
        <v>2629</v>
      </c>
      <c r="L11" s="21"/>
    </row>
    <row r="12" spans="1:12" ht="12.5" x14ac:dyDescent="0.25">
      <c r="A12" s="78" t="s">
        <v>7</v>
      </c>
      <c r="B12" s="14">
        <v>795</v>
      </c>
      <c r="C12" s="14">
        <v>809</v>
      </c>
      <c r="D12" s="14">
        <v>790</v>
      </c>
      <c r="E12" s="14">
        <v>765</v>
      </c>
      <c r="F12" s="14">
        <v>903</v>
      </c>
      <c r="G12" s="14">
        <v>1002</v>
      </c>
      <c r="H12" s="14">
        <v>950</v>
      </c>
      <c r="I12" s="14">
        <v>948</v>
      </c>
      <c r="J12" s="14">
        <v>982</v>
      </c>
      <c r="K12" s="14">
        <v>1014</v>
      </c>
      <c r="L12" s="21"/>
    </row>
    <row r="13" spans="1:12" ht="12.5" x14ac:dyDescent="0.25">
      <c r="A13" s="78" t="s">
        <v>8</v>
      </c>
      <c r="B13" s="47">
        <v>1114</v>
      </c>
      <c r="C13" s="47">
        <v>1178</v>
      </c>
      <c r="D13" s="47">
        <v>1178</v>
      </c>
      <c r="E13" s="47">
        <v>1231</v>
      </c>
      <c r="F13" s="47">
        <v>1341</v>
      </c>
      <c r="G13" s="47">
        <v>1398</v>
      </c>
      <c r="H13" s="47">
        <v>1347</v>
      </c>
      <c r="I13" s="47">
        <v>1328</v>
      </c>
      <c r="J13" s="47">
        <v>1403</v>
      </c>
      <c r="K13" s="47">
        <v>1481</v>
      </c>
      <c r="L13" s="21"/>
    </row>
    <row r="14" spans="1:12" ht="12.5" x14ac:dyDescent="0.25">
      <c r="A14" s="78" t="s">
        <v>9</v>
      </c>
      <c r="B14" s="47">
        <v>22</v>
      </c>
      <c r="C14" s="47">
        <v>16</v>
      </c>
      <c r="D14" s="47">
        <v>20</v>
      </c>
      <c r="E14" s="47">
        <v>12</v>
      </c>
      <c r="F14" s="47">
        <v>16</v>
      </c>
      <c r="G14" s="47">
        <v>15</v>
      </c>
      <c r="H14" s="47">
        <v>13</v>
      </c>
      <c r="I14" s="47">
        <v>9</v>
      </c>
      <c r="J14" s="47">
        <v>7</v>
      </c>
      <c r="K14" s="47">
        <v>6</v>
      </c>
      <c r="L14" s="21"/>
    </row>
    <row r="15" spans="1:12" ht="12.5" x14ac:dyDescent="0.25">
      <c r="A15" s="79" t="s">
        <v>38</v>
      </c>
      <c r="B15" s="61">
        <v>1090</v>
      </c>
      <c r="C15" s="61">
        <v>1031</v>
      </c>
      <c r="D15" s="61">
        <v>980</v>
      </c>
      <c r="E15" s="61">
        <v>992</v>
      </c>
      <c r="F15" s="61">
        <v>915</v>
      </c>
      <c r="G15" s="61">
        <v>987</v>
      </c>
      <c r="H15" s="61">
        <v>991</v>
      </c>
      <c r="I15" s="61">
        <v>1116</v>
      </c>
      <c r="J15" s="61">
        <v>1140</v>
      </c>
      <c r="K15" s="61">
        <v>1139</v>
      </c>
      <c r="L15" s="21"/>
    </row>
    <row r="16" spans="1:12" ht="12.5" x14ac:dyDescent="0.25">
      <c r="A16" s="3" t="s">
        <v>3</v>
      </c>
      <c r="B16" s="17">
        <f t="shared" ref="B16:J16" si="4">SUM(B17:B21)</f>
        <v>1835</v>
      </c>
      <c r="C16" s="17">
        <f t="shared" si="4"/>
        <v>1847</v>
      </c>
      <c r="D16" s="17">
        <f t="shared" si="4"/>
        <v>1841</v>
      </c>
      <c r="E16" s="17">
        <f t="shared" si="4"/>
        <v>1857</v>
      </c>
      <c r="F16" s="17">
        <f t="shared" si="4"/>
        <v>1873</v>
      </c>
      <c r="G16" s="17">
        <f t="shared" si="4"/>
        <v>1886</v>
      </c>
      <c r="H16" s="17">
        <f t="shared" si="4"/>
        <v>1886</v>
      </c>
      <c r="I16" s="17">
        <f t="shared" si="4"/>
        <v>1833</v>
      </c>
      <c r="J16" s="17">
        <f t="shared" si="4"/>
        <v>1877</v>
      </c>
      <c r="K16" s="17">
        <f t="shared" ref="K16" si="5">SUM(K17:K21)</f>
        <v>1887</v>
      </c>
      <c r="L16" s="21"/>
    </row>
    <row r="17" spans="1:12" ht="12.5" x14ac:dyDescent="0.25">
      <c r="A17" s="78" t="s">
        <v>6</v>
      </c>
      <c r="B17" s="47">
        <v>1137</v>
      </c>
      <c r="C17" s="47">
        <v>1155</v>
      </c>
      <c r="D17" s="47">
        <v>1175</v>
      </c>
      <c r="E17" s="47">
        <v>1179</v>
      </c>
      <c r="F17" s="47">
        <v>1179</v>
      </c>
      <c r="G17" s="47">
        <v>1140</v>
      </c>
      <c r="H17" s="47">
        <v>1116</v>
      </c>
      <c r="I17" s="47">
        <v>1101</v>
      </c>
      <c r="J17" s="47">
        <v>1114</v>
      </c>
      <c r="K17" s="47">
        <v>1143</v>
      </c>
      <c r="L17" s="21"/>
    </row>
    <row r="18" spans="1:12" ht="12.5" x14ac:dyDescent="0.25">
      <c r="A18" s="78" t="s">
        <v>7</v>
      </c>
      <c r="B18" s="47">
        <v>300</v>
      </c>
      <c r="C18" s="47">
        <v>300</v>
      </c>
      <c r="D18" s="47">
        <v>277</v>
      </c>
      <c r="E18" s="47">
        <v>289</v>
      </c>
      <c r="F18" s="47">
        <v>282</v>
      </c>
      <c r="G18" s="47">
        <v>299</v>
      </c>
      <c r="H18" s="47">
        <v>310</v>
      </c>
      <c r="I18" s="47">
        <v>310</v>
      </c>
      <c r="J18" s="47">
        <v>363</v>
      </c>
      <c r="K18" s="47">
        <v>393</v>
      </c>
      <c r="L18" s="21"/>
    </row>
    <row r="19" spans="1:12" ht="12.5" x14ac:dyDescent="0.25">
      <c r="A19" s="78" t="s">
        <v>8</v>
      </c>
      <c r="B19" s="47">
        <v>368</v>
      </c>
      <c r="C19" s="47">
        <v>361</v>
      </c>
      <c r="D19" s="47">
        <v>355</v>
      </c>
      <c r="E19" s="47">
        <v>348</v>
      </c>
      <c r="F19" s="47">
        <v>358</v>
      </c>
      <c r="G19" s="47">
        <v>392</v>
      </c>
      <c r="H19" s="47">
        <v>403</v>
      </c>
      <c r="I19" s="47">
        <v>381</v>
      </c>
      <c r="J19" s="47">
        <v>378</v>
      </c>
      <c r="K19" s="47">
        <v>340</v>
      </c>
      <c r="L19" s="21"/>
    </row>
    <row r="20" spans="1:12" ht="12.5" x14ac:dyDescent="0.25">
      <c r="A20" s="78" t="s">
        <v>9</v>
      </c>
      <c r="B20" s="47">
        <v>4</v>
      </c>
      <c r="C20" s="47">
        <v>3</v>
      </c>
      <c r="D20" s="47">
        <v>3</v>
      </c>
      <c r="E20" s="47">
        <v>4</v>
      </c>
      <c r="F20" s="47">
        <v>5</v>
      </c>
      <c r="G20" s="47">
        <v>4</v>
      </c>
      <c r="H20" s="47">
        <v>5</v>
      </c>
      <c r="I20" s="47">
        <v>3</v>
      </c>
      <c r="J20" s="47">
        <v>2</v>
      </c>
      <c r="K20" s="47">
        <v>4</v>
      </c>
      <c r="L20" s="21"/>
    </row>
    <row r="21" spans="1:12" ht="12.5" x14ac:dyDescent="0.25">
      <c r="A21" s="78" t="s">
        <v>38</v>
      </c>
      <c r="B21" s="47">
        <v>26</v>
      </c>
      <c r="C21" s="47">
        <v>28</v>
      </c>
      <c r="D21" s="47">
        <v>31</v>
      </c>
      <c r="E21" s="47">
        <v>37</v>
      </c>
      <c r="F21" s="47">
        <v>49</v>
      </c>
      <c r="G21" s="47">
        <v>51</v>
      </c>
      <c r="H21" s="47">
        <v>52</v>
      </c>
      <c r="I21" s="47">
        <v>38</v>
      </c>
      <c r="J21" s="47">
        <v>20</v>
      </c>
      <c r="K21" s="47">
        <v>7</v>
      </c>
      <c r="L21" s="21"/>
    </row>
    <row r="22" spans="1:12" ht="12.5" x14ac:dyDescent="0.25">
      <c r="A22" s="74" t="s">
        <v>39</v>
      </c>
      <c r="B22" s="75">
        <f t="shared" ref="B22:J22" si="6">+B4+B10+B16</f>
        <v>31868</v>
      </c>
      <c r="C22" s="75">
        <f t="shared" si="6"/>
        <v>32063</v>
      </c>
      <c r="D22" s="75">
        <f t="shared" si="6"/>
        <v>31558</v>
      </c>
      <c r="E22" s="75">
        <f t="shared" si="6"/>
        <v>31142</v>
      </c>
      <c r="F22" s="75">
        <f t="shared" si="6"/>
        <v>30318</v>
      </c>
      <c r="G22" s="75">
        <f t="shared" si="6"/>
        <v>29909</v>
      </c>
      <c r="H22" s="75">
        <f t="shared" si="6"/>
        <v>30015</v>
      </c>
      <c r="I22" s="75">
        <f t="shared" si="6"/>
        <v>30042</v>
      </c>
      <c r="J22" s="75">
        <f t="shared" si="6"/>
        <v>30779</v>
      </c>
      <c r="K22" s="75">
        <f t="shared" ref="K22" si="7">+K4+K10+K16</f>
        <v>31563</v>
      </c>
      <c r="L22" s="21"/>
    </row>
    <row r="23" spans="1:12" ht="12.5" x14ac:dyDescent="0.25">
      <c r="A23" s="78" t="s">
        <v>6</v>
      </c>
      <c r="B23" s="47">
        <f t="shared" ref="B23:J23" si="8">+B5+B11+B17</f>
        <v>17055</v>
      </c>
      <c r="C23" s="47">
        <f t="shared" si="8"/>
        <v>18018</v>
      </c>
      <c r="D23" s="47">
        <f t="shared" si="8"/>
        <v>18627</v>
      </c>
      <c r="E23" s="47">
        <f t="shared" si="8"/>
        <v>18626</v>
      </c>
      <c r="F23" s="47">
        <f t="shared" si="8"/>
        <v>18107</v>
      </c>
      <c r="G23" s="47">
        <f t="shared" si="8"/>
        <v>17657</v>
      </c>
      <c r="H23" s="47">
        <f t="shared" si="8"/>
        <v>17308</v>
      </c>
      <c r="I23" s="47">
        <f t="shared" si="8"/>
        <v>16885</v>
      </c>
      <c r="J23" s="47">
        <f t="shared" si="8"/>
        <v>16993</v>
      </c>
      <c r="K23" s="47">
        <f t="shared" ref="K23:K27" si="9">+K5+K11+K17</f>
        <v>17015</v>
      </c>
      <c r="L23" s="21"/>
    </row>
    <row r="24" spans="1:12" ht="12.5" x14ac:dyDescent="0.25">
      <c r="A24" s="78" t="s">
        <v>7</v>
      </c>
      <c r="B24" s="47">
        <f t="shared" ref="B24:J24" si="10">+B6+B12+B18</f>
        <v>8306</v>
      </c>
      <c r="C24" s="47">
        <f t="shared" si="10"/>
        <v>8009</v>
      </c>
      <c r="D24" s="47">
        <f t="shared" si="10"/>
        <v>7327</v>
      </c>
      <c r="E24" s="47">
        <f t="shared" si="10"/>
        <v>7334</v>
      </c>
      <c r="F24" s="47">
        <f t="shared" si="10"/>
        <v>7402</v>
      </c>
      <c r="G24" s="47">
        <f t="shared" si="10"/>
        <v>7463</v>
      </c>
      <c r="H24" s="47">
        <f t="shared" si="10"/>
        <v>7976</v>
      </c>
      <c r="I24" s="47">
        <f t="shared" si="10"/>
        <v>8384</v>
      </c>
      <c r="J24" s="47">
        <f t="shared" si="10"/>
        <v>8949</v>
      </c>
      <c r="K24" s="47">
        <f t="shared" ref="K24" si="11">+K6+K12+K18</f>
        <v>9742</v>
      </c>
      <c r="L24" s="21"/>
    </row>
    <row r="25" spans="1:12" ht="12.5" x14ac:dyDescent="0.25">
      <c r="A25" s="78" t="s">
        <v>8</v>
      </c>
      <c r="B25" s="47">
        <f t="shared" ref="B25:J25" si="12">+B7+B13+B19</f>
        <v>2880</v>
      </c>
      <c r="C25" s="47">
        <f t="shared" si="12"/>
        <v>2885</v>
      </c>
      <c r="D25" s="47">
        <f t="shared" si="12"/>
        <v>2793</v>
      </c>
      <c r="E25" s="47">
        <f t="shared" si="12"/>
        <v>2868</v>
      </c>
      <c r="F25" s="47">
        <f t="shared" si="12"/>
        <v>2993</v>
      </c>
      <c r="G25" s="47">
        <f t="shared" si="12"/>
        <v>3143</v>
      </c>
      <c r="H25" s="47">
        <f t="shared" si="12"/>
        <v>3241</v>
      </c>
      <c r="I25" s="47">
        <f t="shared" si="12"/>
        <v>3241</v>
      </c>
      <c r="J25" s="47">
        <f t="shared" si="12"/>
        <v>3360</v>
      </c>
      <c r="K25" s="47">
        <f t="shared" si="9"/>
        <v>3375</v>
      </c>
      <c r="L25" s="21"/>
    </row>
    <row r="26" spans="1:12" ht="12.5" x14ac:dyDescent="0.25">
      <c r="A26" s="78" t="s">
        <v>9</v>
      </c>
      <c r="B26" s="47">
        <f t="shared" ref="B26:J26" si="13">+B8+B14+B20</f>
        <v>37</v>
      </c>
      <c r="C26" s="47">
        <f t="shared" si="13"/>
        <v>32</v>
      </c>
      <c r="D26" s="47">
        <f t="shared" si="13"/>
        <v>40</v>
      </c>
      <c r="E26" s="47">
        <f t="shared" si="13"/>
        <v>29</v>
      </c>
      <c r="F26" s="47">
        <f t="shared" si="13"/>
        <v>30</v>
      </c>
      <c r="G26" s="47">
        <f t="shared" si="13"/>
        <v>32</v>
      </c>
      <c r="H26" s="47">
        <f t="shared" si="13"/>
        <v>32</v>
      </c>
      <c r="I26" s="47">
        <f t="shared" si="13"/>
        <v>28</v>
      </c>
      <c r="J26" s="47">
        <f t="shared" si="13"/>
        <v>25</v>
      </c>
      <c r="K26" s="47">
        <f t="shared" si="9"/>
        <v>19</v>
      </c>
      <c r="L26" s="21"/>
    </row>
    <row r="27" spans="1:12" ht="12.5" x14ac:dyDescent="0.25">
      <c r="A27" s="80" t="s">
        <v>38</v>
      </c>
      <c r="B27" s="46">
        <f t="shared" ref="B27:J27" si="14">+B9+B15+B21</f>
        <v>3590</v>
      </c>
      <c r="C27" s="46">
        <f t="shared" si="14"/>
        <v>3119</v>
      </c>
      <c r="D27" s="46">
        <f t="shared" si="14"/>
        <v>2771</v>
      </c>
      <c r="E27" s="46">
        <f t="shared" si="14"/>
        <v>2285</v>
      </c>
      <c r="F27" s="46">
        <f t="shared" si="14"/>
        <v>1786</v>
      </c>
      <c r="G27" s="46">
        <f t="shared" si="14"/>
        <v>1614</v>
      </c>
      <c r="H27" s="46">
        <f t="shared" si="14"/>
        <v>1458</v>
      </c>
      <c r="I27" s="46">
        <f t="shared" si="14"/>
        <v>1504</v>
      </c>
      <c r="J27" s="46">
        <f t="shared" si="14"/>
        <v>1452</v>
      </c>
      <c r="K27" s="46">
        <f t="shared" si="9"/>
        <v>1412</v>
      </c>
      <c r="L27" s="21"/>
    </row>
    <row r="28" spans="1:12" ht="12.5" x14ac:dyDescent="0.25">
      <c r="A28" s="3" t="s">
        <v>4</v>
      </c>
      <c r="B28" s="17">
        <f t="shared" ref="B28:F28" si="15">SUM(B29:B33)</f>
        <v>1323</v>
      </c>
      <c r="C28" s="17">
        <f t="shared" si="15"/>
        <v>1398</v>
      </c>
      <c r="D28" s="17">
        <f t="shared" si="15"/>
        <v>1292</v>
      </c>
      <c r="E28" s="17">
        <f t="shared" si="15"/>
        <v>1295</v>
      </c>
      <c r="F28" s="17">
        <f t="shared" si="15"/>
        <v>1282</v>
      </c>
      <c r="G28" s="17">
        <f t="shared" ref="G28:J28" si="16">SUM(G29:G33)</f>
        <v>1297</v>
      </c>
      <c r="H28" s="17">
        <f t="shared" si="16"/>
        <v>1302</v>
      </c>
      <c r="I28" s="17">
        <f t="shared" si="16"/>
        <v>1410</v>
      </c>
      <c r="J28" s="17">
        <f t="shared" si="16"/>
        <v>1420</v>
      </c>
      <c r="K28" s="17">
        <f t="shared" ref="K28" si="17">SUM(K29:K33)</f>
        <v>1335</v>
      </c>
      <c r="L28" s="21"/>
    </row>
    <row r="29" spans="1:12" ht="12.5" x14ac:dyDescent="0.25">
      <c r="A29" s="78" t="s">
        <v>6</v>
      </c>
      <c r="B29" s="47">
        <v>1052</v>
      </c>
      <c r="C29" s="47">
        <v>1115</v>
      </c>
      <c r="D29" s="47">
        <v>1016</v>
      </c>
      <c r="E29" s="47">
        <v>1020</v>
      </c>
      <c r="F29" s="47">
        <v>1001</v>
      </c>
      <c r="G29" s="47">
        <v>1021</v>
      </c>
      <c r="H29" s="47">
        <v>1025</v>
      </c>
      <c r="I29" s="47">
        <v>1099</v>
      </c>
      <c r="J29" s="47">
        <v>1086</v>
      </c>
      <c r="K29" s="47">
        <v>999</v>
      </c>
      <c r="L29" s="21"/>
    </row>
    <row r="30" spans="1:12" ht="12.5" x14ac:dyDescent="0.25">
      <c r="A30" s="78" t="s">
        <v>7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21"/>
    </row>
    <row r="31" spans="1:12" ht="12.5" x14ac:dyDescent="0.25">
      <c r="A31" s="78" t="s">
        <v>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21"/>
    </row>
    <row r="32" spans="1:12" ht="12.5" x14ac:dyDescent="0.25">
      <c r="A32" s="78" t="s">
        <v>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21"/>
    </row>
    <row r="33" spans="1:12" ht="12.5" x14ac:dyDescent="0.25">
      <c r="A33" s="78" t="s">
        <v>38</v>
      </c>
      <c r="B33" s="47">
        <v>271</v>
      </c>
      <c r="C33" s="47">
        <v>283</v>
      </c>
      <c r="D33" s="47">
        <v>276</v>
      </c>
      <c r="E33" s="47">
        <v>275</v>
      </c>
      <c r="F33" s="47">
        <v>281</v>
      </c>
      <c r="G33" s="47">
        <v>276</v>
      </c>
      <c r="H33" s="47">
        <v>277</v>
      </c>
      <c r="I33" s="47">
        <v>311</v>
      </c>
      <c r="J33" s="47">
        <v>334</v>
      </c>
      <c r="K33" s="47">
        <v>336</v>
      </c>
      <c r="L33" s="21"/>
    </row>
    <row r="34" spans="1:12" ht="12.5" x14ac:dyDescent="0.25">
      <c r="A34" s="74" t="s">
        <v>0</v>
      </c>
      <c r="B34" s="75">
        <f t="shared" ref="B34:I34" si="18">SUM(B4,B10,B16,B28)</f>
        <v>33191</v>
      </c>
      <c r="C34" s="75">
        <f t="shared" si="18"/>
        <v>33461</v>
      </c>
      <c r="D34" s="75">
        <f t="shared" si="18"/>
        <v>32850</v>
      </c>
      <c r="E34" s="75">
        <f t="shared" si="18"/>
        <v>32437</v>
      </c>
      <c r="F34" s="75">
        <f t="shared" si="18"/>
        <v>31600</v>
      </c>
      <c r="G34" s="75">
        <f t="shared" si="18"/>
        <v>31206</v>
      </c>
      <c r="H34" s="75">
        <f t="shared" si="18"/>
        <v>31317</v>
      </c>
      <c r="I34" s="75">
        <f t="shared" si="18"/>
        <v>31452</v>
      </c>
      <c r="J34" s="75">
        <f t="shared" ref="J34:K34" si="19">SUM(J4,J10,J16,J28)</f>
        <v>32199</v>
      </c>
      <c r="K34" s="75">
        <f t="shared" si="19"/>
        <v>32898</v>
      </c>
      <c r="L34" s="21"/>
    </row>
    <row r="35" spans="1:12" ht="12.5" x14ac:dyDescent="0.25">
      <c r="A35" s="78" t="s">
        <v>6</v>
      </c>
      <c r="B35" s="47">
        <f t="shared" ref="B35:I35" si="20">SUM(B5,B11,B17,B29)</f>
        <v>18107</v>
      </c>
      <c r="C35" s="47">
        <f t="shared" si="20"/>
        <v>19133</v>
      </c>
      <c r="D35" s="47">
        <f t="shared" si="20"/>
        <v>19643</v>
      </c>
      <c r="E35" s="47">
        <f t="shared" si="20"/>
        <v>19646</v>
      </c>
      <c r="F35" s="47">
        <f t="shared" si="20"/>
        <v>19108</v>
      </c>
      <c r="G35" s="47">
        <f t="shared" si="20"/>
        <v>18678</v>
      </c>
      <c r="H35" s="47">
        <f t="shared" si="20"/>
        <v>18333</v>
      </c>
      <c r="I35" s="47">
        <f t="shared" si="20"/>
        <v>17984</v>
      </c>
      <c r="J35" s="47">
        <f t="shared" ref="J35:K35" si="21">SUM(J5,J11,J17,J29)</f>
        <v>18079</v>
      </c>
      <c r="K35" s="47">
        <f t="shared" si="21"/>
        <v>18014</v>
      </c>
      <c r="L35" s="21"/>
    </row>
    <row r="36" spans="1:12" ht="12.5" x14ac:dyDescent="0.25">
      <c r="A36" s="78" t="s">
        <v>7</v>
      </c>
      <c r="B36" s="47">
        <f t="shared" ref="B36:I36" si="22">SUM(B6,B12,B18,B30)</f>
        <v>8306</v>
      </c>
      <c r="C36" s="47">
        <f t="shared" si="22"/>
        <v>8009</v>
      </c>
      <c r="D36" s="47">
        <f t="shared" si="22"/>
        <v>7327</v>
      </c>
      <c r="E36" s="47">
        <f t="shared" si="22"/>
        <v>7334</v>
      </c>
      <c r="F36" s="47">
        <f t="shared" si="22"/>
        <v>7402</v>
      </c>
      <c r="G36" s="47">
        <f t="shared" si="22"/>
        <v>7463</v>
      </c>
      <c r="H36" s="47">
        <f t="shared" si="22"/>
        <v>7976</v>
      </c>
      <c r="I36" s="47">
        <f t="shared" si="22"/>
        <v>8384</v>
      </c>
      <c r="J36" s="47">
        <f t="shared" ref="J36:K36" si="23">SUM(J6,J12,J18,J30)</f>
        <v>8949</v>
      </c>
      <c r="K36" s="47">
        <f t="shared" si="23"/>
        <v>9742</v>
      </c>
      <c r="L36" s="21"/>
    </row>
    <row r="37" spans="1:12" ht="12.5" x14ac:dyDescent="0.25">
      <c r="A37" s="78" t="s">
        <v>8</v>
      </c>
      <c r="B37" s="47">
        <f t="shared" ref="B37:I37" si="24">SUM(B7,B13,B19,B31)</f>
        <v>2880</v>
      </c>
      <c r="C37" s="47">
        <f t="shared" si="24"/>
        <v>2885</v>
      </c>
      <c r="D37" s="47">
        <f t="shared" si="24"/>
        <v>2793</v>
      </c>
      <c r="E37" s="47">
        <f t="shared" si="24"/>
        <v>2868</v>
      </c>
      <c r="F37" s="47">
        <f t="shared" si="24"/>
        <v>2993</v>
      </c>
      <c r="G37" s="47">
        <f t="shared" si="24"/>
        <v>3143</v>
      </c>
      <c r="H37" s="47">
        <f t="shared" si="24"/>
        <v>3241</v>
      </c>
      <c r="I37" s="47">
        <f t="shared" si="24"/>
        <v>3241</v>
      </c>
      <c r="J37" s="47">
        <f t="shared" ref="J37:K37" si="25">SUM(J7,J13,J19,J31)</f>
        <v>3360</v>
      </c>
      <c r="K37" s="47">
        <f t="shared" si="25"/>
        <v>3375</v>
      </c>
      <c r="L37" s="21"/>
    </row>
    <row r="38" spans="1:12" ht="12.5" x14ac:dyDescent="0.25">
      <c r="A38" s="78" t="s">
        <v>9</v>
      </c>
      <c r="B38" s="47">
        <f t="shared" ref="B38:I38" si="26">SUM(B8,B14,B20,B32)</f>
        <v>37</v>
      </c>
      <c r="C38" s="47">
        <f t="shared" si="26"/>
        <v>32</v>
      </c>
      <c r="D38" s="47">
        <f t="shared" si="26"/>
        <v>40</v>
      </c>
      <c r="E38" s="47">
        <f t="shared" si="26"/>
        <v>29</v>
      </c>
      <c r="F38" s="47">
        <f t="shared" si="26"/>
        <v>30</v>
      </c>
      <c r="G38" s="47">
        <f t="shared" si="26"/>
        <v>32</v>
      </c>
      <c r="H38" s="47">
        <f t="shared" si="26"/>
        <v>32</v>
      </c>
      <c r="I38" s="47">
        <f t="shared" si="26"/>
        <v>28</v>
      </c>
      <c r="J38" s="47">
        <f t="shared" ref="J38:K38" si="27">SUM(J8,J14,J20,J32)</f>
        <v>25</v>
      </c>
      <c r="K38" s="47">
        <f t="shared" si="27"/>
        <v>19</v>
      </c>
      <c r="L38" s="21"/>
    </row>
    <row r="39" spans="1:12" ht="12.5" x14ac:dyDescent="0.25">
      <c r="A39" s="80" t="s">
        <v>38</v>
      </c>
      <c r="B39" s="46">
        <f t="shared" ref="B39:I39" si="28">SUM(B9,B15,B21,B33)</f>
        <v>3861</v>
      </c>
      <c r="C39" s="46">
        <f t="shared" si="28"/>
        <v>3402</v>
      </c>
      <c r="D39" s="46">
        <f t="shared" si="28"/>
        <v>3047</v>
      </c>
      <c r="E39" s="46">
        <f t="shared" si="28"/>
        <v>2560</v>
      </c>
      <c r="F39" s="46">
        <f t="shared" si="28"/>
        <v>2067</v>
      </c>
      <c r="G39" s="46">
        <f t="shared" si="28"/>
        <v>1890</v>
      </c>
      <c r="H39" s="46">
        <f t="shared" si="28"/>
        <v>1735</v>
      </c>
      <c r="I39" s="46">
        <f t="shared" si="28"/>
        <v>1815</v>
      </c>
      <c r="J39" s="46">
        <f t="shared" ref="J39:K39" si="29">SUM(J9,J15,J21,J33)</f>
        <v>1786</v>
      </c>
      <c r="K39" s="46">
        <f t="shared" si="29"/>
        <v>1748</v>
      </c>
      <c r="L39" s="21"/>
    </row>
    <row r="40" spans="1:12" ht="12.5" x14ac:dyDescent="0.25">
      <c r="A40" s="4" t="s">
        <v>43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21"/>
    </row>
    <row r="41" spans="1:12" ht="2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21"/>
    </row>
    <row r="42" spans="1:12" ht="22.5" customHeight="1" x14ac:dyDescent="0.25">
      <c r="A42" s="81" t="s">
        <v>41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21"/>
    </row>
    <row r="43" spans="1:12" ht="13.5" customHeight="1" x14ac:dyDescent="0.25">
      <c r="A43" s="4" t="s">
        <v>42</v>
      </c>
    </row>
    <row r="44" spans="1:12" ht="12.5" x14ac:dyDescent="0.25">
      <c r="A44" s="4"/>
    </row>
  </sheetData>
  <mergeCells count="1">
    <mergeCell ref="A42:K42"/>
  </mergeCells>
  <printOptions horizontalCentered="1" verticalCentered="1"/>
  <pageMargins left="0.45" right="0.45" top="0.75" bottom="0.75" header="0.25" footer="0.3"/>
  <pageSetup scale="97" fitToWidth="0" orientation="landscape" r:id="rId1"/>
  <headerFooter scaleWithDoc="0">
    <oddHeader>&amp;C&amp;G</oddHeader>
    <oddFooter xml:space="preserve">&amp;R&amp;"+,Italic"&amp;8Office of the Provost           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99"/>
  <sheetViews>
    <sheetView zoomScale="110" zoomScaleNormal="110" workbookViewId="0">
      <selection activeCell="AH23" sqref="AH23"/>
    </sheetView>
  </sheetViews>
  <sheetFormatPr defaultColWidth="9" defaultRowHeight="10.5" x14ac:dyDescent="0.25"/>
  <cols>
    <col min="1" max="1" width="0.83203125" style="9" customWidth="1"/>
    <col min="2" max="3" width="1.58203125" style="9" customWidth="1"/>
    <col min="4" max="4" width="9.08203125" style="7" customWidth="1"/>
    <col min="5" max="5" width="5.58203125" style="7" hidden="1" customWidth="1"/>
    <col min="6" max="16" width="5.58203125" style="7" customWidth="1"/>
    <col min="17" max="17" width="2.58203125" style="7" customWidth="1"/>
    <col min="18" max="18" width="2.58203125" style="59" customWidth="1"/>
    <col min="19" max="19" width="2.58203125" style="7" customWidth="1"/>
    <col min="20" max="20" width="6.58203125" style="7" customWidth="1"/>
    <col min="21" max="21" width="5.58203125" style="7" hidden="1" customWidth="1"/>
    <col min="22" max="32" width="5.58203125" style="7" customWidth="1"/>
    <col min="33" max="33" width="2.58203125" style="7" customWidth="1"/>
    <col min="34" max="16384" width="9" style="7"/>
  </cols>
  <sheetData>
    <row r="1" spans="1:32" x14ac:dyDescent="0.2">
      <c r="A1" s="44"/>
      <c r="B1" s="44"/>
      <c r="C1" s="44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32" x14ac:dyDescent="0.25">
      <c r="A2" s="16" t="s">
        <v>28</v>
      </c>
      <c r="B2" s="44"/>
      <c r="C2" s="44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S2" s="16" t="s">
        <v>27</v>
      </c>
    </row>
    <row r="3" spans="1:32" x14ac:dyDescent="0.25">
      <c r="A3" s="16"/>
      <c r="B3" s="44"/>
      <c r="C3" s="44"/>
      <c r="D3" s="43"/>
      <c r="E3" s="38">
        <v>2005</v>
      </c>
      <c r="F3" s="38">
        <v>2006</v>
      </c>
      <c r="G3" s="38">
        <v>2007</v>
      </c>
      <c r="H3" s="38">
        <v>2008</v>
      </c>
      <c r="I3" s="38">
        <v>2009</v>
      </c>
      <c r="J3" s="38">
        <v>2010</v>
      </c>
      <c r="K3" s="38">
        <v>2011</v>
      </c>
      <c r="L3" s="38">
        <v>2012</v>
      </c>
      <c r="M3" s="38">
        <v>2013</v>
      </c>
      <c r="N3" s="38">
        <v>2014</v>
      </c>
      <c r="O3" s="38">
        <v>2015</v>
      </c>
      <c r="P3" s="38">
        <v>2016</v>
      </c>
      <c r="Q3" s="10"/>
      <c r="U3" s="38">
        <v>2005</v>
      </c>
      <c r="V3" s="38">
        <v>2006</v>
      </c>
      <c r="W3" s="38">
        <v>2007</v>
      </c>
      <c r="X3" s="38">
        <v>2008</v>
      </c>
      <c r="Y3" s="38">
        <v>2009</v>
      </c>
      <c r="Z3" s="38">
        <v>2010</v>
      </c>
      <c r="AA3" s="38">
        <v>2011</v>
      </c>
      <c r="AB3" s="38">
        <v>2012</v>
      </c>
      <c r="AC3" s="38">
        <v>2013</v>
      </c>
      <c r="AD3" s="38">
        <v>2014</v>
      </c>
      <c r="AE3" s="38">
        <v>2015</v>
      </c>
      <c r="AF3" s="38">
        <v>2016</v>
      </c>
    </row>
    <row r="4" spans="1:32" x14ac:dyDescent="0.25">
      <c r="A4" s="16"/>
      <c r="B4" s="44"/>
      <c r="C4" s="44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32" x14ac:dyDescent="0.25">
      <c r="A5" s="16"/>
      <c r="B5" s="44"/>
      <c r="C5" s="44"/>
      <c r="D5" s="15" t="s">
        <v>5</v>
      </c>
      <c r="E5" s="15"/>
      <c r="F5" s="48">
        <f t="shared" ref="F5:P5" si="0">F38</f>
        <v>18903</v>
      </c>
      <c r="G5" s="48">
        <f t="shared" si="0"/>
        <v>18924</v>
      </c>
      <c r="H5" s="48">
        <f t="shared" si="0"/>
        <v>18406</v>
      </c>
      <c r="I5" s="48">
        <f t="shared" si="0"/>
        <v>17843</v>
      </c>
      <c r="J5" s="48">
        <f t="shared" si="0"/>
        <v>17600</v>
      </c>
      <c r="K5" s="48">
        <f t="shared" si="0"/>
        <v>17205</v>
      </c>
      <c r="L5" s="48">
        <f t="shared" si="0"/>
        <v>17389</v>
      </c>
      <c r="M5" s="48">
        <f t="shared" si="0"/>
        <v>16916</v>
      </c>
      <c r="N5" s="48">
        <f t="shared" si="0"/>
        <v>17048</v>
      </c>
      <c r="O5" s="48">
        <f>O38</f>
        <v>17531</v>
      </c>
      <c r="P5" s="48">
        <f t="shared" si="0"/>
        <v>18172</v>
      </c>
      <c r="Q5" s="48"/>
      <c r="T5" s="15" t="s">
        <v>5</v>
      </c>
      <c r="U5" s="8">
        <v>18896</v>
      </c>
      <c r="V5" s="8">
        <v>18903</v>
      </c>
      <c r="W5" s="8">
        <v>18924</v>
      </c>
      <c r="X5" s="8">
        <v>18406</v>
      </c>
      <c r="Y5" s="8">
        <v>17843</v>
      </c>
      <c r="Z5" s="8">
        <v>17600</v>
      </c>
      <c r="AA5" s="8">
        <v>16920</v>
      </c>
      <c r="AB5" s="71">
        <v>17385</v>
      </c>
      <c r="AC5" s="71">
        <v>16916</v>
      </c>
      <c r="AD5" s="71">
        <v>17048</v>
      </c>
      <c r="AE5" s="71">
        <v>17531</v>
      </c>
      <c r="AF5" s="71">
        <v>18172</v>
      </c>
    </row>
    <row r="6" spans="1:32" x14ac:dyDescent="0.25">
      <c r="A6" s="16"/>
      <c r="B6" s="44"/>
      <c r="C6" s="44"/>
      <c r="D6" s="15" t="s">
        <v>16</v>
      </c>
      <c r="E6" s="15"/>
      <c r="F6" s="48">
        <f t="shared" ref="F6:P6" si="1">F53</f>
        <v>11076</v>
      </c>
      <c r="G6" s="48">
        <f t="shared" si="1"/>
        <v>11485</v>
      </c>
      <c r="H6" s="48">
        <f t="shared" si="1"/>
        <v>12155</v>
      </c>
      <c r="I6" s="48">
        <f t="shared" si="1"/>
        <v>12485</v>
      </c>
      <c r="J6" s="48">
        <f t="shared" si="1"/>
        <v>13225</v>
      </c>
      <c r="K6" s="48">
        <f t="shared" si="1"/>
        <v>13976</v>
      </c>
      <c r="L6" s="48">
        <f t="shared" si="1"/>
        <v>14109</v>
      </c>
      <c r="M6" s="48">
        <f t="shared" si="1"/>
        <v>14149</v>
      </c>
      <c r="N6" s="48">
        <f t="shared" si="1"/>
        <v>14339</v>
      </c>
      <c r="O6" s="48">
        <f>O53</f>
        <v>14619</v>
      </c>
      <c r="P6" s="48">
        <f t="shared" si="1"/>
        <v>0</v>
      </c>
      <c r="Q6" s="48"/>
      <c r="T6" s="15" t="s">
        <v>16</v>
      </c>
      <c r="U6" s="8">
        <v>10746</v>
      </c>
      <c r="V6" s="8">
        <v>11076</v>
      </c>
      <c r="W6" s="8">
        <v>11485</v>
      </c>
      <c r="X6" s="8">
        <v>12155</v>
      </c>
      <c r="Y6" s="8">
        <v>12485</v>
      </c>
      <c r="Z6" s="8">
        <v>13225</v>
      </c>
      <c r="AA6" s="8">
        <v>13973</v>
      </c>
      <c r="AB6" s="8">
        <v>14113</v>
      </c>
      <c r="AC6" s="8">
        <v>14149</v>
      </c>
      <c r="AD6" s="8">
        <v>14339</v>
      </c>
      <c r="AE6" s="8">
        <v>14619</v>
      </c>
      <c r="AF6" s="8">
        <v>15162</v>
      </c>
    </row>
    <row r="7" spans="1:32" x14ac:dyDescent="0.25">
      <c r="A7" s="16"/>
      <c r="B7" s="44"/>
      <c r="C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32" x14ac:dyDescent="0.25">
      <c r="A8" s="16"/>
      <c r="B8" s="44"/>
      <c r="C8" s="44"/>
      <c r="D8" s="15" t="s">
        <v>13</v>
      </c>
      <c r="E8" s="15"/>
      <c r="F8" s="48">
        <f t="shared" ref="F8:P8" si="2">SUM(F47:F52,F64:F69)</f>
        <v>2004</v>
      </c>
      <c r="G8" s="48">
        <f t="shared" si="2"/>
        <v>1968</v>
      </c>
      <c r="H8" s="48">
        <f t="shared" si="2"/>
        <v>2191</v>
      </c>
      <c r="I8" s="48">
        <f t="shared" si="2"/>
        <v>2423</v>
      </c>
      <c r="J8" s="48">
        <f t="shared" si="2"/>
        <v>2825</v>
      </c>
      <c r="K8" s="48">
        <f t="shared" si="2"/>
        <v>3274</v>
      </c>
      <c r="L8" s="48">
        <f t="shared" si="2"/>
        <v>3576</v>
      </c>
      <c r="M8" s="48">
        <f t="shared" si="2"/>
        <v>3747</v>
      </c>
      <c r="N8" s="48">
        <f t="shared" si="2"/>
        <v>4009</v>
      </c>
      <c r="O8" s="48">
        <f>SUM(O47:O52,O64:O69)</f>
        <v>4120</v>
      </c>
      <c r="P8" s="48">
        <f t="shared" si="2"/>
        <v>3911</v>
      </c>
      <c r="Q8" s="48"/>
      <c r="T8" s="15" t="s">
        <v>13</v>
      </c>
      <c r="U8" s="26">
        <v>2095</v>
      </c>
      <c r="V8" s="71">
        <v>2004</v>
      </c>
      <c r="W8" s="71">
        <v>1968</v>
      </c>
      <c r="X8" s="71">
        <v>2191</v>
      </c>
      <c r="Y8" s="71">
        <v>2423</v>
      </c>
      <c r="Z8" s="71">
        <v>2825</v>
      </c>
      <c r="AA8" s="71">
        <v>3271</v>
      </c>
      <c r="AB8" s="8">
        <v>3576</v>
      </c>
      <c r="AC8" s="8">
        <v>3747</v>
      </c>
      <c r="AD8" s="72">
        <v>4009</v>
      </c>
      <c r="AE8" s="72">
        <v>4120</v>
      </c>
      <c r="AF8" s="72">
        <v>3911</v>
      </c>
    </row>
    <row r="9" spans="1:32" x14ac:dyDescent="0.25">
      <c r="A9" s="16"/>
      <c r="B9" s="44"/>
      <c r="C9" s="44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T9" s="16"/>
      <c r="U9" s="10"/>
      <c r="AB9" s="50"/>
    </row>
    <row r="10" spans="1:32" x14ac:dyDescent="0.25">
      <c r="A10" s="16"/>
      <c r="B10" s="44"/>
      <c r="C10" s="44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S10" s="16" t="s">
        <v>26</v>
      </c>
      <c r="U10" s="10"/>
    </row>
    <row r="11" spans="1:32" x14ac:dyDescent="0.25">
      <c r="A11" s="16"/>
      <c r="B11" s="44"/>
      <c r="C11" s="44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AE11" s="8"/>
      <c r="AF11" s="8"/>
    </row>
    <row r="12" spans="1:32" x14ac:dyDescent="0.25">
      <c r="A12" s="16"/>
      <c r="B12" s="44"/>
      <c r="C12" s="44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T12" s="15" t="s">
        <v>5</v>
      </c>
      <c r="U12" s="10"/>
      <c r="V12" s="8"/>
      <c r="W12" s="8"/>
      <c r="X12" s="8"/>
      <c r="Y12" s="8"/>
      <c r="Z12" s="8"/>
      <c r="AA12" s="8">
        <f>K5-AA5</f>
        <v>285</v>
      </c>
      <c r="AB12" s="8">
        <f>L5-AB5</f>
        <v>4</v>
      </c>
      <c r="AC12" s="8"/>
      <c r="AD12" s="8"/>
    </row>
    <row r="13" spans="1:32" x14ac:dyDescent="0.25">
      <c r="A13" s="16"/>
      <c r="B13" s="44"/>
      <c r="C13" s="44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T13" s="15" t="s">
        <v>16</v>
      </c>
      <c r="U13" s="10"/>
      <c r="V13" s="8"/>
      <c r="W13" s="8"/>
      <c r="X13" s="8"/>
      <c r="Y13" s="8"/>
      <c r="Z13" s="8"/>
      <c r="AA13" s="8">
        <f>K6-AA6</f>
        <v>3</v>
      </c>
      <c r="AB13" s="8">
        <f>L6-AB6</f>
        <v>-4</v>
      </c>
      <c r="AC13" s="8"/>
      <c r="AD13" s="8"/>
    </row>
    <row r="14" spans="1:32" x14ac:dyDescent="0.25">
      <c r="A14" s="16"/>
      <c r="B14" s="44"/>
      <c r="C14" s="44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U14" s="10"/>
      <c r="V14" s="8"/>
      <c r="W14" s="8"/>
      <c r="X14" s="8"/>
      <c r="Y14" s="8"/>
      <c r="Z14" s="8"/>
      <c r="AA14" s="8"/>
      <c r="AB14" s="8"/>
      <c r="AC14" s="8"/>
      <c r="AD14" s="8"/>
    </row>
    <row r="15" spans="1:32" x14ac:dyDescent="0.25">
      <c r="A15" s="16"/>
      <c r="B15" s="44"/>
      <c r="C15" s="44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T15" s="15" t="s">
        <v>13</v>
      </c>
      <c r="U15" s="10"/>
      <c r="V15" s="8"/>
      <c r="W15" s="8"/>
      <c r="X15" s="8"/>
      <c r="Y15" s="8"/>
      <c r="Z15" s="8"/>
      <c r="AA15" s="8">
        <f>K8-AA8</f>
        <v>3</v>
      </c>
      <c r="AB15" s="8"/>
      <c r="AC15" s="8"/>
      <c r="AD15" s="8"/>
    </row>
    <row r="16" spans="1:32" x14ac:dyDescent="0.25">
      <c r="A16" s="16"/>
      <c r="B16" s="44"/>
      <c r="C16" s="44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T16" s="15"/>
      <c r="U16" s="10"/>
      <c r="V16" s="8"/>
      <c r="W16" s="8"/>
      <c r="X16" s="8"/>
      <c r="Y16" s="8"/>
      <c r="Z16" s="8"/>
      <c r="AA16" s="8"/>
      <c r="AB16" s="8"/>
      <c r="AC16" s="8"/>
      <c r="AD16" s="8"/>
    </row>
    <row r="17" spans="1:34" x14ac:dyDescent="0.25">
      <c r="A17" s="16"/>
      <c r="B17" s="44"/>
      <c r="C17" s="44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T17" s="15"/>
      <c r="U17" s="10"/>
      <c r="V17" s="8"/>
      <c r="W17" s="8"/>
      <c r="X17" s="8"/>
      <c r="Y17" s="8"/>
      <c r="Z17" s="8"/>
      <c r="AA17" s="8"/>
      <c r="AB17" s="8"/>
      <c r="AC17" s="8"/>
      <c r="AD17" s="8"/>
    </row>
    <row r="18" spans="1:34" x14ac:dyDescent="0.25">
      <c r="A18" s="16"/>
      <c r="B18" s="44"/>
      <c r="C18" s="44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T18" s="15"/>
      <c r="U18" s="10"/>
      <c r="V18" s="8"/>
      <c r="W18" s="8"/>
      <c r="X18" s="8"/>
      <c r="Y18" s="8"/>
      <c r="Z18" s="8"/>
      <c r="AA18" s="8"/>
      <c r="AB18" s="8"/>
      <c r="AC18" s="8"/>
      <c r="AD18" s="8"/>
    </row>
    <row r="19" spans="1:34" x14ac:dyDescent="0.25">
      <c r="A19" s="16"/>
      <c r="B19" s="44"/>
      <c r="C19" s="44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T19" s="15"/>
      <c r="U19" s="10"/>
      <c r="V19" s="8"/>
      <c r="W19" s="8"/>
      <c r="X19" s="8"/>
      <c r="Y19" s="8"/>
      <c r="Z19" s="8"/>
      <c r="AA19" s="8"/>
      <c r="AB19" s="8"/>
      <c r="AC19" s="8"/>
      <c r="AD19" s="8"/>
    </row>
    <row r="20" spans="1:34" s="55" customFormat="1" x14ac:dyDescent="0.25">
      <c r="A20" s="52"/>
      <c r="B20" s="53"/>
      <c r="C20" s="53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60"/>
      <c r="T20" s="56"/>
      <c r="U20" s="57"/>
      <c r="V20" s="58"/>
      <c r="W20" s="58"/>
      <c r="X20" s="58"/>
      <c r="Y20" s="58"/>
      <c r="Z20" s="58"/>
      <c r="AA20" s="58"/>
      <c r="AB20" s="58"/>
      <c r="AC20" s="58"/>
      <c r="AD20" s="58"/>
    </row>
    <row r="21" spans="1:34" x14ac:dyDescent="0.25">
      <c r="A21" s="16"/>
      <c r="B21" s="44"/>
      <c r="C21" s="44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T21" s="16"/>
      <c r="U21" s="10"/>
    </row>
    <row r="22" spans="1:34" x14ac:dyDescent="0.25">
      <c r="A22" s="16"/>
      <c r="B22" s="44"/>
      <c r="C22" s="44"/>
      <c r="D22" s="43"/>
      <c r="E22" s="43"/>
      <c r="F22" s="38">
        <v>2006</v>
      </c>
      <c r="G22" s="38">
        <v>2007</v>
      </c>
      <c r="H22" s="38">
        <v>2008</v>
      </c>
      <c r="I22" s="38">
        <v>2009</v>
      </c>
      <c r="J22" s="38">
        <v>2010</v>
      </c>
      <c r="K22" s="38">
        <v>2011</v>
      </c>
      <c r="L22" s="38">
        <v>2012</v>
      </c>
      <c r="M22" s="38">
        <v>2013</v>
      </c>
      <c r="N22" s="38">
        <v>2014</v>
      </c>
      <c r="O22" s="38">
        <v>2015</v>
      </c>
      <c r="P22" s="38">
        <v>2016</v>
      </c>
      <c r="Q22" s="10"/>
      <c r="T22" s="16"/>
      <c r="U22" s="38">
        <v>2005</v>
      </c>
      <c r="V22" s="38">
        <v>2006</v>
      </c>
      <c r="W22" s="38">
        <v>2007</v>
      </c>
      <c r="X22" s="38">
        <v>2008</v>
      </c>
      <c r="Y22" s="38">
        <v>2009</v>
      </c>
      <c r="Z22" s="38">
        <v>2010</v>
      </c>
      <c r="AA22" s="38">
        <v>2011</v>
      </c>
      <c r="AB22" s="38">
        <v>2012</v>
      </c>
      <c r="AC22" s="38">
        <v>2013</v>
      </c>
      <c r="AD22" s="38">
        <v>2014</v>
      </c>
      <c r="AE22" s="38">
        <v>2015</v>
      </c>
      <c r="AF22" s="38">
        <v>2015</v>
      </c>
    </row>
    <row r="23" spans="1:34" x14ac:dyDescent="0.25">
      <c r="A23" s="16"/>
      <c r="B23" s="44"/>
      <c r="C23" s="44"/>
      <c r="D23" s="43"/>
      <c r="E23" s="4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T23" s="16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4" x14ac:dyDescent="0.25">
      <c r="A24" s="7"/>
      <c r="C24" s="9" t="s">
        <v>25</v>
      </c>
      <c r="T24" s="9" t="s">
        <v>14</v>
      </c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1:34" x14ac:dyDescent="0.25">
      <c r="A25" s="7"/>
      <c r="B25" s="7"/>
      <c r="C25" s="7"/>
      <c r="D25" s="13" t="s">
        <v>6</v>
      </c>
      <c r="E25" s="13"/>
      <c r="F25" s="32">
        <f>SUM(F40,F55)</f>
        <v>18903</v>
      </c>
      <c r="G25" s="32">
        <f t="shared" ref="G25:P25" si="3">SUM(G40,G55)</f>
        <v>18920</v>
      </c>
      <c r="H25" s="32">
        <f t="shared" si="3"/>
        <v>18402</v>
      </c>
      <c r="I25" s="32">
        <f t="shared" si="3"/>
        <v>17841</v>
      </c>
      <c r="J25" s="32">
        <f t="shared" si="3"/>
        <v>17635</v>
      </c>
      <c r="K25" s="32">
        <f>SUM(K40,K55)</f>
        <v>17222</v>
      </c>
      <c r="L25" s="32">
        <f t="shared" si="3"/>
        <v>17389</v>
      </c>
      <c r="M25" s="32">
        <f t="shared" si="3"/>
        <v>16916</v>
      </c>
      <c r="N25" s="32">
        <f t="shared" si="3"/>
        <v>17048</v>
      </c>
      <c r="O25" s="32">
        <f>SUM(O40,O55)</f>
        <v>17531</v>
      </c>
      <c r="P25" s="32">
        <f t="shared" si="3"/>
        <v>18172</v>
      </c>
      <c r="Q25" s="10"/>
      <c r="T25" s="13" t="s">
        <v>6</v>
      </c>
      <c r="U25" s="8">
        <v>18896</v>
      </c>
      <c r="V25" s="8">
        <v>18903</v>
      </c>
      <c r="W25" s="8">
        <v>18920</v>
      </c>
      <c r="X25" s="8">
        <v>18402</v>
      </c>
      <c r="Y25" s="8">
        <v>17841</v>
      </c>
      <c r="Z25" s="8">
        <v>17635</v>
      </c>
      <c r="AA25" s="8">
        <v>16938</v>
      </c>
      <c r="AB25" s="71">
        <v>17385</v>
      </c>
      <c r="AC25" s="71">
        <v>16916</v>
      </c>
      <c r="AD25" s="71">
        <v>17048</v>
      </c>
      <c r="AE25" s="71">
        <v>17531</v>
      </c>
      <c r="AF25" s="71">
        <v>18172</v>
      </c>
    </row>
    <row r="26" spans="1:34" x14ac:dyDescent="0.25">
      <c r="A26" s="7"/>
      <c r="B26" s="7"/>
      <c r="C26" s="7"/>
      <c r="D26" s="13" t="s">
        <v>11</v>
      </c>
      <c r="E26" s="13"/>
      <c r="F26" s="34">
        <f>SUM(F41,F56)</f>
        <v>6715</v>
      </c>
      <c r="G26" s="34">
        <f t="shared" ref="G26:M26" si="4">SUM(G41,G56)</f>
        <v>7060</v>
      </c>
      <c r="H26" s="34">
        <f t="shared" si="4"/>
        <v>7439</v>
      </c>
      <c r="I26" s="34">
        <f t="shared" si="4"/>
        <v>7573</v>
      </c>
      <c r="J26" s="34">
        <f t="shared" si="4"/>
        <v>7845</v>
      </c>
      <c r="K26" s="34">
        <f t="shared" si="4"/>
        <v>8090</v>
      </c>
      <c r="L26" s="34">
        <f t="shared" si="4"/>
        <v>8047</v>
      </c>
      <c r="M26" s="34">
        <f t="shared" si="4"/>
        <v>7866</v>
      </c>
      <c r="N26" s="34">
        <f>SUM(N41,N56:N57)</f>
        <v>7822</v>
      </c>
      <c r="O26" s="34">
        <f>SUM(O41,O56:O57)</f>
        <v>7868</v>
      </c>
      <c r="P26" s="34">
        <f>SUM(P41,P56:P57)</f>
        <v>8325</v>
      </c>
      <c r="Q26" s="10"/>
      <c r="T26" s="13" t="s">
        <v>11</v>
      </c>
      <c r="U26" s="8">
        <v>6371</v>
      </c>
      <c r="V26" s="8">
        <v>6715</v>
      </c>
      <c r="W26" s="8">
        <v>7060</v>
      </c>
      <c r="X26" s="8">
        <v>7439</v>
      </c>
      <c r="Y26" s="8">
        <v>7573</v>
      </c>
      <c r="Z26" s="8">
        <v>7845</v>
      </c>
      <c r="AA26" s="8">
        <v>8089</v>
      </c>
      <c r="AB26" s="8">
        <v>8055</v>
      </c>
      <c r="AC26" s="8">
        <v>7866</v>
      </c>
      <c r="AD26" s="8">
        <v>7121</v>
      </c>
      <c r="AE26" s="8">
        <v>7133</v>
      </c>
      <c r="AF26" s="8">
        <v>7551</v>
      </c>
    </row>
    <row r="27" spans="1:34" x14ac:dyDescent="0.25">
      <c r="A27" s="7"/>
      <c r="B27" s="7"/>
      <c r="C27" s="7"/>
      <c r="D27" s="13" t="s">
        <v>12</v>
      </c>
      <c r="E27" s="13"/>
      <c r="F27" s="23">
        <f>SUM(F42,F44:F45,F58,F61:F62)</f>
        <v>2335</v>
      </c>
      <c r="G27" s="23">
        <f t="shared" ref="G27:P27" si="5">SUM(G42,G44:G45,G58,G61:G62)</f>
        <v>2441</v>
      </c>
      <c r="H27" s="23">
        <f t="shared" si="5"/>
        <v>2513</v>
      </c>
      <c r="I27" s="23">
        <f t="shared" si="5"/>
        <v>2471</v>
      </c>
      <c r="J27" s="23">
        <f t="shared" si="5"/>
        <v>2497</v>
      </c>
      <c r="K27" s="23">
        <f t="shared" si="5"/>
        <v>2570</v>
      </c>
      <c r="L27" s="23">
        <f t="shared" si="5"/>
        <v>2460</v>
      </c>
      <c r="M27" s="23">
        <f t="shared" si="5"/>
        <v>2505</v>
      </c>
      <c r="N27" s="23">
        <f t="shared" si="5"/>
        <v>2475</v>
      </c>
      <c r="O27" s="23">
        <f>SUM(O42,O44:O45,O58,O61:O62)</f>
        <v>2600</v>
      </c>
      <c r="P27" s="23">
        <f t="shared" si="5"/>
        <v>2887</v>
      </c>
      <c r="Q27" s="10"/>
      <c r="T27" s="13" t="s">
        <v>12</v>
      </c>
      <c r="U27" s="8">
        <v>2252</v>
      </c>
      <c r="V27" s="8">
        <v>2335</v>
      </c>
      <c r="W27" s="8">
        <v>2441</v>
      </c>
      <c r="X27" s="8">
        <v>2513</v>
      </c>
      <c r="Y27" s="8">
        <v>2471</v>
      </c>
      <c r="Z27" s="8">
        <v>2497</v>
      </c>
      <c r="AA27" s="8">
        <v>2570</v>
      </c>
      <c r="AB27" s="8">
        <v>2464</v>
      </c>
      <c r="AC27" s="8">
        <v>2528</v>
      </c>
      <c r="AD27" s="8">
        <v>3177</v>
      </c>
      <c r="AE27" s="8">
        <v>3336</v>
      </c>
      <c r="AF27" s="8">
        <v>3664</v>
      </c>
    </row>
    <row r="28" spans="1:34" x14ac:dyDescent="0.25">
      <c r="A28" s="7"/>
      <c r="B28" s="7"/>
      <c r="C28" s="7"/>
      <c r="D28" s="13" t="s">
        <v>15</v>
      </c>
      <c r="E28" s="13"/>
      <c r="F28" s="33">
        <f>SUM(F43,F59:F60)</f>
        <v>22</v>
      </c>
      <c r="G28" s="33">
        <f t="shared" ref="G28:P28" si="6">SUM(G43,G59:G60)</f>
        <v>20</v>
      </c>
      <c r="H28" s="33">
        <f t="shared" si="6"/>
        <v>16</v>
      </c>
      <c r="I28" s="33">
        <f t="shared" si="6"/>
        <v>20</v>
      </c>
      <c r="J28" s="33">
        <f t="shared" si="6"/>
        <v>23</v>
      </c>
      <c r="K28" s="33">
        <f t="shared" si="6"/>
        <v>25</v>
      </c>
      <c r="L28" s="33">
        <f t="shared" si="6"/>
        <v>26</v>
      </c>
      <c r="M28" s="33">
        <f t="shared" si="6"/>
        <v>31</v>
      </c>
      <c r="N28" s="33">
        <f t="shared" si="6"/>
        <v>33</v>
      </c>
      <c r="O28" s="33">
        <f>SUM(O43,O59:O60)</f>
        <v>31</v>
      </c>
      <c r="P28" s="33">
        <f t="shared" si="6"/>
        <v>37</v>
      </c>
      <c r="Q28" s="10"/>
      <c r="T28" s="13" t="s">
        <v>15</v>
      </c>
      <c r="U28" s="47">
        <v>28</v>
      </c>
      <c r="V28" s="47">
        <v>22</v>
      </c>
      <c r="W28" s="47">
        <v>20</v>
      </c>
      <c r="X28" s="47">
        <v>16</v>
      </c>
      <c r="Y28" s="47">
        <v>20</v>
      </c>
      <c r="Z28" s="47">
        <v>23</v>
      </c>
      <c r="AA28" s="47">
        <v>25</v>
      </c>
      <c r="AB28" s="47">
        <v>26</v>
      </c>
      <c r="AC28" s="47">
        <v>10</v>
      </c>
      <c r="AD28" s="47">
        <v>32</v>
      </c>
      <c r="AE28" s="47">
        <v>30</v>
      </c>
      <c r="AF28" s="47">
        <v>37</v>
      </c>
    </row>
    <row r="29" spans="1:34" x14ac:dyDescent="0.25">
      <c r="A29" s="7"/>
      <c r="B29" s="7"/>
      <c r="C29" s="7"/>
      <c r="D29" s="25" t="s">
        <v>10</v>
      </c>
      <c r="E29" s="25"/>
      <c r="F29" s="27">
        <f>SUM(F47:F52,F64:F69)</f>
        <v>2004</v>
      </c>
      <c r="G29" s="27">
        <f t="shared" ref="G29:P29" si="7">SUM(G47:G52,G64:G69)</f>
        <v>1968</v>
      </c>
      <c r="H29" s="27">
        <f t="shared" si="7"/>
        <v>2191</v>
      </c>
      <c r="I29" s="27">
        <f t="shared" si="7"/>
        <v>2423</v>
      </c>
      <c r="J29" s="27">
        <f t="shared" si="7"/>
        <v>2825</v>
      </c>
      <c r="K29" s="27">
        <f t="shared" si="7"/>
        <v>3274</v>
      </c>
      <c r="L29" s="27">
        <f t="shared" si="7"/>
        <v>3576</v>
      </c>
      <c r="M29" s="27">
        <f t="shared" si="7"/>
        <v>3747</v>
      </c>
      <c r="N29" s="27">
        <f t="shared" si="7"/>
        <v>4009</v>
      </c>
      <c r="O29" s="27">
        <f>SUM(O47:O52,O64:O69)</f>
        <v>4120</v>
      </c>
      <c r="P29" s="27">
        <f t="shared" si="7"/>
        <v>3911</v>
      </c>
      <c r="Q29" s="10"/>
      <c r="T29" s="25" t="s">
        <v>10</v>
      </c>
      <c r="U29" s="51">
        <v>2095</v>
      </c>
      <c r="V29" s="73">
        <v>2004</v>
      </c>
      <c r="W29" s="73">
        <v>1968</v>
      </c>
      <c r="X29" s="73">
        <v>2191</v>
      </c>
      <c r="Y29" s="73">
        <v>2423</v>
      </c>
      <c r="Z29" s="73">
        <v>2825</v>
      </c>
      <c r="AA29" s="73">
        <v>3271</v>
      </c>
      <c r="AB29" s="46">
        <v>3568</v>
      </c>
      <c r="AC29" s="46">
        <v>3745</v>
      </c>
      <c r="AD29" s="73">
        <v>4009</v>
      </c>
      <c r="AE29" s="73">
        <v>4120</v>
      </c>
      <c r="AF29" s="73">
        <v>3910</v>
      </c>
      <c r="AH29" s="8"/>
    </row>
    <row r="30" spans="1:34" x14ac:dyDescent="0.25">
      <c r="A30" s="16"/>
      <c r="B30" s="44"/>
      <c r="C30" s="44"/>
      <c r="D30" s="43"/>
      <c r="E30" s="43"/>
      <c r="F30" s="45">
        <f t="shared" ref="F30:P30" si="8">SUM(F25:F29)</f>
        <v>29979</v>
      </c>
      <c r="G30" s="45">
        <f t="shared" si="8"/>
        <v>30409</v>
      </c>
      <c r="H30" s="45">
        <f t="shared" si="8"/>
        <v>30561</v>
      </c>
      <c r="I30" s="45">
        <f t="shared" si="8"/>
        <v>30328</v>
      </c>
      <c r="J30" s="45">
        <f t="shared" si="8"/>
        <v>30825</v>
      </c>
      <c r="K30" s="45">
        <f t="shared" si="8"/>
        <v>31181</v>
      </c>
      <c r="L30" s="45">
        <f t="shared" si="8"/>
        <v>31498</v>
      </c>
      <c r="M30" s="45">
        <f t="shared" si="8"/>
        <v>31065</v>
      </c>
      <c r="N30" s="45">
        <f t="shared" si="8"/>
        <v>31387</v>
      </c>
      <c r="O30" s="45">
        <f>SUM(O25:O29)</f>
        <v>32150</v>
      </c>
      <c r="P30" s="45">
        <f t="shared" si="8"/>
        <v>33332</v>
      </c>
      <c r="Q30" s="10"/>
      <c r="T30" s="13"/>
      <c r="U30" s="45">
        <f t="shared" ref="U30:AF30" si="9">SUM(U25:U29)</f>
        <v>29642</v>
      </c>
      <c r="V30" s="45">
        <f t="shared" si="9"/>
        <v>29979</v>
      </c>
      <c r="W30" s="45">
        <f t="shared" si="9"/>
        <v>30409</v>
      </c>
      <c r="X30" s="45">
        <f t="shared" si="9"/>
        <v>30561</v>
      </c>
      <c r="Y30" s="45">
        <f t="shared" si="9"/>
        <v>30328</v>
      </c>
      <c r="Z30" s="45">
        <f t="shared" si="9"/>
        <v>30825</v>
      </c>
      <c r="AA30" s="45">
        <f t="shared" si="9"/>
        <v>30893</v>
      </c>
      <c r="AB30" s="45">
        <f t="shared" si="9"/>
        <v>31498</v>
      </c>
      <c r="AC30" s="45">
        <f t="shared" si="9"/>
        <v>31065</v>
      </c>
      <c r="AD30" s="45">
        <f t="shared" si="9"/>
        <v>31387</v>
      </c>
      <c r="AE30" s="45">
        <f>SUM(AE25:AE29)</f>
        <v>32150</v>
      </c>
      <c r="AF30" s="45">
        <f t="shared" si="9"/>
        <v>33334</v>
      </c>
    </row>
    <row r="31" spans="1:34" x14ac:dyDescent="0.25">
      <c r="A31" s="16"/>
      <c r="B31" s="44"/>
      <c r="C31" s="44"/>
      <c r="D31" s="43"/>
      <c r="E31" s="43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10"/>
      <c r="T31" s="13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4" x14ac:dyDescent="0.25">
      <c r="A32" s="16"/>
      <c r="B32" s="44"/>
      <c r="C32" s="44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S32" s="16" t="s">
        <v>30</v>
      </c>
    </row>
    <row r="34" spans="1:33" x14ac:dyDescent="0.25">
      <c r="U34" s="38">
        <v>2005</v>
      </c>
      <c r="V34" s="38">
        <v>2006</v>
      </c>
      <c r="W34" s="38">
        <v>2007</v>
      </c>
      <c r="X34" s="38">
        <v>2008</v>
      </c>
      <c r="Y34" s="38">
        <v>2009</v>
      </c>
      <c r="Z34" s="38">
        <v>2010</v>
      </c>
      <c r="AA34" s="38">
        <v>2011</v>
      </c>
      <c r="AB34" s="38">
        <v>2012</v>
      </c>
      <c r="AC34" s="38">
        <v>2013</v>
      </c>
      <c r="AD34" s="38">
        <v>2014</v>
      </c>
      <c r="AE34" s="38">
        <v>2015</v>
      </c>
      <c r="AF34" s="38">
        <v>2016</v>
      </c>
    </row>
    <row r="35" spans="1:33" x14ac:dyDescent="0.25">
      <c r="A35" s="2"/>
      <c r="B35" s="2"/>
      <c r="C35" s="2"/>
      <c r="D35" s="2"/>
      <c r="E35" s="2"/>
      <c r="F35" s="38">
        <v>2006</v>
      </c>
      <c r="G35" s="38">
        <v>2007</v>
      </c>
      <c r="H35" s="38">
        <v>2008</v>
      </c>
      <c r="I35" s="38">
        <v>2009</v>
      </c>
      <c r="J35" s="38">
        <v>2010</v>
      </c>
      <c r="K35" s="38">
        <v>2011</v>
      </c>
      <c r="L35" s="38">
        <v>2012</v>
      </c>
      <c r="M35" s="38">
        <v>2013</v>
      </c>
      <c r="N35" s="38">
        <v>2014</v>
      </c>
      <c r="O35" s="38">
        <v>2015</v>
      </c>
      <c r="P35" s="38">
        <v>2016</v>
      </c>
      <c r="Q35" s="10"/>
      <c r="T35" s="13" t="s">
        <v>6</v>
      </c>
      <c r="V35" s="8"/>
      <c r="W35" s="8"/>
      <c r="X35" s="8"/>
      <c r="Y35" s="8"/>
      <c r="Z35" s="8"/>
      <c r="AA35" s="8">
        <f>K25-AA25</f>
        <v>284</v>
      </c>
      <c r="AB35" s="8">
        <f>L25-AB25</f>
        <v>4</v>
      </c>
      <c r="AC35" s="8"/>
      <c r="AD35" s="8"/>
      <c r="AE35" s="8"/>
      <c r="AF35" s="8"/>
    </row>
    <row r="36" spans="1:33" x14ac:dyDescent="0.25">
      <c r="A36" s="42" t="s">
        <v>24</v>
      </c>
      <c r="B36" s="42"/>
      <c r="C36" s="42"/>
      <c r="D36" s="41"/>
      <c r="E36" s="41"/>
      <c r="F36" s="40">
        <f t="shared" ref="F36:P36" si="10">SUM(F38,F53)</f>
        <v>29979</v>
      </c>
      <c r="G36" s="40">
        <f t="shared" si="10"/>
        <v>30409</v>
      </c>
      <c r="H36" s="40">
        <f t="shared" si="10"/>
        <v>30561</v>
      </c>
      <c r="I36" s="40">
        <f t="shared" si="10"/>
        <v>30328</v>
      </c>
      <c r="J36" s="40">
        <f t="shared" si="10"/>
        <v>30825</v>
      </c>
      <c r="K36" s="40">
        <f t="shared" si="10"/>
        <v>31181</v>
      </c>
      <c r="L36" s="40">
        <f t="shared" si="10"/>
        <v>31498</v>
      </c>
      <c r="M36" s="40">
        <f t="shared" si="10"/>
        <v>31065</v>
      </c>
      <c r="N36" s="40">
        <f t="shared" si="10"/>
        <v>31387</v>
      </c>
      <c r="O36" s="40">
        <f>SUM(O38,O53)</f>
        <v>32150</v>
      </c>
      <c r="P36" s="40">
        <f t="shared" si="10"/>
        <v>18172</v>
      </c>
      <c r="Q36" s="39"/>
      <c r="T36" s="13" t="s">
        <v>11</v>
      </c>
      <c r="V36" s="8"/>
      <c r="W36" s="8"/>
      <c r="X36" s="8"/>
      <c r="Y36" s="8"/>
      <c r="Z36" s="8"/>
      <c r="AA36" s="8">
        <f>K26-AA26</f>
        <v>1</v>
      </c>
      <c r="AB36" s="8">
        <f>L26-AB26</f>
        <v>-8</v>
      </c>
      <c r="AC36" s="8"/>
      <c r="AD36" s="8">
        <f>N26-AD26</f>
        <v>701</v>
      </c>
      <c r="AE36" s="8">
        <f t="shared" ref="AE36:AF38" si="11">O26-AE26</f>
        <v>735</v>
      </c>
      <c r="AF36" s="8">
        <f t="shared" si="11"/>
        <v>774</v>
      </c>
    </row>
    <row r="37" spans="1:33" x14ac:dyDescent="0.25">
      <c r="A37" s="3"/>
      <c r="B37" s="3"/>
      <c r="C37" s="3"/>
      <c r="D37" s="4"/>
      <c r="E37" s="4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43"/>
      <c r="T37" s="13" t="s">
        <v>12</v>
      </c>
      <c r="V37" s="8"/>
      <c r="W37" s="8"/>
      <c r="X37" s="8"/>
      <c r="Y37" s="8"/>
      <c r="Z37" s="8"/>
      <c r="AA37" s="8"/>
      <c r="AB37" s="8">
        <f>L27-AB27</f>
        <v>-4</v>
      </c>
      <c r="AC37" s="8">
        <f>M27-AC27</f>
        <v>-23</v>
      </c>
      <c r="AD37" s="8">
        <f>N27-AD27</f>
        <v>-702</v>
      </c>
      <c r="AE37" s="8">
        <f t="shared" si="11"/>
        <v>-736</v>
      </c>
      <c r="AF37" s="8">
        <f t="shared" si="11"/>
        <v>-777</v>
      </c>
    </row>
    <row r="38" spans="1:33" x14ac:dyDescent="0.25">
      <c r="A38" s="3"/>
      <c r="B38" s="35" t="s">
        <v>5</v>
      </c>
      <c r="C38" s="35"/>
      <c r="F38" s="37">
        <f t="shared" ref="F38:P38" si="12">SUM(F39:F52)</f>
        <v>18903</v>
      </c>
      <c r="G38" s="37">
        <f t="shared" si="12"/>
        <v>18924</v>
      </c>
      <c r="H38" s="37">
        <f t="shared" si="12"/>
        <v>18406</v>
      </c>
      <c r="I38" s="37">
        <f t="shared" si="12"/>
        <v>17843</v>
      </c>
      <c r="J38" s="37">
        <f t="shared" si="12"/>
        <v>17600</v>
      </c>
      <c r="K38" s="37">
        <f t="shared" si="12"/>
        <v>17205</v>
      </c>
      <c r="L38" s="37">
        <f t="shared" si="12"/>
        <v>17389</v>
      </c>
      <c r="M38" s="37">
        <f t="shared" si="12"/>
        <v>16916</v>
      </c>
      <c r="N38" s="37">
        <f t="shared" si="12"/>
        <v>17048</v>
      </c>
      <c r="O38" s="37">
        <f>SUM(O39:O52)</f>
        <v>17531</v>
      </c>
      <c r="P38" s="37">
        <f t="shared" si="12"/>
        <v>18172</v>
      </c>
      <c r="Q38" s="43"/>
      <c r="T38" s="13" t="s">
        <v>15</v>
      </c>
      <c r="V38" s="8"/>
      <c r="W38" s="8"/>
      <c r="X38" s="8"/>
      <c r="Y38" s="8"/>
      <c r="Z38" s="8"/>
      <c r="AA38" s="8"/>
      <c r="AB38" s="8"/>
      <c r="AC38" s="8">
        <f>M28-AC28</f>
        <v>21</v>
      </c>
      <c r="AD38" s="8">
        <f>N28-AD28</f>
        <v>1</v>
      </c>
      <c r="AE38" s="8">
        <f t="shared" si="11"/>
        <v>1</v>
      </c>
      <c r="AF38" s="8"/>
      <c r="AG38" s="8"/>
    </row>
    <row r="39" spans="1:33" x14ac:dyDescent="0.25">
      <c r="A39" s="3"/>
      <c r="B39" s="35"/>
      <c r="C39" s="35" t="s">
        <v>23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43"/>
      <c r="T39" s="25" t="s">
        <v>10</v>
      </c>
      <c r="U39" s="49"/>
      <c r="V39" s="24"/>
      <c r="W39" s="24"/>
      <c r="X39" s="24"/>
      <c r="Y39" s="24"/>
      <c r="Z39" s="24"/>
      <c r="AA39" s="24">
        <f>K29-AA29</f>
        <v>3</v>
      </c>
      <c r="AB39" s="24">
        <f>L29-AB29</f>
        <v>8</v>
      </c>
      <c r="AC39" s="24">
        <f>M29-AC29</f>
        <v>2</v>
      </c>
      <c r="AD39" s="24"/>
      <c r="AE39" s="24"/>
      <c r="AF39" s="24"/>
    </row>
    <row r="40" spans="1:33" x14ac:dyDescent="0.25">
      <c r="A40" s="3"/>
      <c r="B40" s="35"/>
      <c r="C40" s="35"/>
      <c r="D40" s="31" t="s">
        <v>6</v>
      </c>
      <c r="E40" s="31"/>
      <c r="F40" s="32">
        <v>18899</v>
      </c>
      <c r="G40" s="32">
        <v>18919</v>
      </c>
      <c r="H40" s="32">
        <v>18402</v>
      </c>
      <c r="I40" s="32">
        <v>17841</v>
      </c>
      <c r="J40" s="32">
        <v>17598</v>
      </c>
      <c r="K40" s="32">
        <v>17204</v>
      </c>
      <c r="L40" s="32">
        <v>17389</v>
      </c>
      <c r="M40" s="32">
        <v>16916</v>
      </c>
      <c r="N40" s="32">
        <v>17048</v>
      </c>
      <c r="O40" s="32">
        <v>17531</v>
      </c>
      <c r="P40" s="32">
        <v>18172</v>
      </c>
      <c r="Q40" s="43"/>
    </row>
    <row r="41" spans="1:33" x14ac:dyDescent="0.25">
      <c r="A41" s="3"/>
      <c r="B41" s="35"/>
      <c r="C41" s="35"/>
      <c r="D41" s="31" t="s">
        <v>11</v>
      </c>
      <c r="E41" s="31"/>
      <c r="F41" s="34"/>
      <c r="G41" s="34"/>
      <c r="H41" s="34"/>
      <c r="I41" s="34"/>
      <c r="J41" s="34"/>
      <c r="K41" s="34">
        <v>1</v>
      </c>
      <c r="L41" s="34"/>
      <c r="M41" s="34"/>
      <c r="N41" s="34"/>
      <c r="O41" s="34"/>
      <c r="P41" s="34"/>
      <c r="Q41" s="43"/>
      <c r="S41" s="16" t="s">
        <v>32</v>
      </c>
    </row>
    <row r="42" spans="1:33" x14ac:dyDescent="0.25">
      <c r="A42" s="66"/>
      <c r="B42" s="3"/>
      <c r="C42" s="3"/>
      <c r="D42" s="31" t="s">
        <v>21</v>
      </c>
      <c r="E42" s="31"/>
      <c r="F42" s="23"/>
      <c r="G42" s="23">
        <v>1</v>
      </c>
      <c r="H42" s="23"/>
      <c r="I42" s="23"/>
      <c r="J42" s="23"/>
      <c r="K42" s="23"/>
      <c r="L42" s="23"/>
      <c r="M42" s="23"/>
      <c r="N42" s="23"/>
      <c r="O42" s="23"/>
      <c r="P42" s="23"/>
      <c r="Q42" s="43"/>
    </row>
    <row r="43" spans="1:33" x14ac:dyDescent="0.25">
      <c r="A43" s="3"/>
      <c r="B43" s="3"/>
      <c r="C43" s="3"/>
      <c r="D43" s="31" t="s">
        <v>15</v>
      </c>
      <c r="E43" s="31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43"/>
      <c r="T43" s="9" t="s">
        <v>5</v>
      </c>
      <c r="U43" s="8" t="e">
        <f>#REF!-U30</f>
        <v>#REF!</v>
      </c>
      <c r="V43" s="8">
        <f t="shared" ref="V43:AF43" si="13">V25-V5</f>
        <v>0</v>
      </c>
      <c r="W43" s="8">
        <f t="shared" si="13"/>
        <v>-4</v>
      </c>
      <c r="X43" s="8">
        <f t="shared" si="13"/>
        <v>-4</v>
      </c>
      <c r="Y43" s="8">
        <f t="shared" si="13"/>
        <v>-2</v>
      </c>
      <c r="Z43" s="8">
        <f t="shared" si="13"/>
        <v>35</v>
      </c>
      <c r="AA43" s="63">
        <f t="shared" si="13"/>
        <v>18</v>
      </c>
      <c r="AB43" s="22">
        <f t="shared" si="13"/>
        <v>0</v>
      </c>
      <c r="AC43" s="22">
        <f t="shared" si="13"/>
        <v>0</v>
      </c>
      <c r="AD43" s="8">
        <f t="shared" si="13"/>
        <v>0</v>
      </c>
      <c r="AE43" s="8">
        <f>AE25-AE5</f>
        <v>0</v>
      </c>
      <c r="AF43" s="8">
        <f t="shared" si="13"/>
        <v>0</v>
      </c>
    </row>
    <row r="44" spans="1:33" x14ac:dyDescent="0.25">
      <c r="A44" s="3"/>
      <c r="B44" s="3"/>
      <c r="C44" s="3"/>
      <c r="D44" s="31" t="s">
        <v>20</v>
      </c>
      <c r="E44" s="31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43"/>
      <c r="T44" s="29" t="s">
        <v>36</v>
      </c>
      <c r="U44" s="69">
        <f>U37-U32</f>
        <v>0</v>
      </c>
      <c r="V44" s="69">
        <f t="shared" ref="V44:AF44" si="14">V29-V8</f>
        <v>0</v>
      </c>
      <c r="W44" s="69">
        <f t="shared" si="14"/>
        <v>0</v>
      </c>
      <c r="X44" s="69">
        <f t="shared" si="14"/>
        <v>0</v>
      </c>
      <c r="Y44" s="69">
        <f t="shared" si="14"/>
        <v>0</v>
      </c>
      <c r="Z44" s="69">
        <f t="shared" si="14"/>
        <v>0</v>
      </c>
      <c r="AA44" s="70">
        <f t="shared" si="14"/>
        <v>0</v>
      </c>
      <c r="AB44" s="24">
        <f t="shared" si="14"/>
        <v>-8</v>
      </c>
      <c r="AC44" s="24">
        <f>AC29-AC8</f>
        <v>-2</v>
      </c>
      <c r="AD44" s="24">
        <f t="shared" si="14"/>
        <v>0</v>
      </c>
      <c r="AE44" s="24">
        <f>AE29-AE8</f>
        <v>0</v>
      </c>
      <c r="AF44" s="24">
        <f t="shared" si="14"/>
        <v>-1</v>
      </c>
    </row>
    <row r="45" spans="1:33" x14ac:dyDescent="0.25">
      <c r="A45" s="3"/>
      <c r="B45" s="3"/>
      <c r="C45" s="3"/>
      <c r="D45" s="31" t="s">
        <v>18</v>
      </c>
      <c r="E45" s="31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43"/>
    </row>
    <row r="46" spans="1:33" ht="12.5" x14ac:dyDescent="0.25">
      <c r="A46" s="3"/>
      <c r="B46" s="3"/>
      <c r="C46" s="3" t="s">
        <v>22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43"/>
      <c r="T46" s="19" t="s">
        <v>35</v>
      </c>
      <c r="U46" s="21"/>
      <c r="V46" s="21"/>
      <c r="W46" s="21"/>
      <c r="X46" s="21"/>
      <c r="Y46" s="21"/>
      <c r="Z46" s="21"/>
      <c r="AA46" s="65"/>
      <c r="AB46" s="21"/>
      <c r="AC46" s="21"/>
      <c r="AD46" s="21"/>
      <c r="AE46" s="21"/>
      <c r="AF46" s="21"/>
    </row>
    <row r="47" spans="1:33" ht="13" x14ac:dyDescent="0.3">
      <c r="A47" s="67"/>
      <c r="B47" s="3"/>
      <c r="C47" s="3"/>
      <c r="D47" s="31" t="s">
        <v>6</v>
      </c>
      <c r="E47" s="31"/>
      <c r="F47" s="30">
        <v>4</v>
      </c>
      <c r="G47" s="30"/>
      <c r="H47" s="30">
        <v>3</v>
      </c>
      <c r="I47" s="30">
        <v>2</v>
      </c>
      <c r="J47" s="30"/>
      <c r="K47" s="30"/>
      <c r="L47" s="30"/>
      <c r="M47" s="30"/>
      <c r="N47" s="30"/>
      <c r="O47" s="30"/>
      <c r="P47" s="30"/>
      <c r="Q47" s="43"/>
      <c r="T47" s="20"/>
      <c r="U47" s="8">
        <v>0</v>
      </c>
      <c r="V47" s="8">
        <v>4</v>
      </c>
      <c r="W47" s="8">
        <v>4</v>
      </c>
      <c r="X47" s="8">
        <v>4</v>
      </c>
      <c r="Y47" s="8">
        <v>2</v>
      </c>
      <c r="Z47" s="8">
        <v>2</v>
      </c>
      <c r="AA47" s="63">
        <v>4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</row>
    <row r="48" spans="1:33" ht="12.5" x14ac:dyDescent="0.25">
      <c r="A48" s="67"/>
      <c r="B48" s="3"/>
      <c r="C48" s="3"/>
      <c r="D48" s="31" t="s">
        <v>11</v>
      </c>
      <c r="E48" s="31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43"/>
      <c r="T48" s="19" t="s">
        <v>33</v>
      </c>
      <c r="U48" s="21"/>
      <c r="V48" s="21"/>
      <c r="W48" s="21"/>
      <c r="X48" s="21"/>
      <c r="Y48" s="21"/>
      <c r="Z48" s="21"/>
      <c r="AA48" s="65"/>
      <c r="AB48" s="21"/>
      <c r="AC48" s="21"/>
      <c r="AD48" s="21"/>
      <c r="AE48" s="21"/>
      <c r="AF48" s="21"/>
    </row>
    <row r="49" spans="1:34" ht="12.5" x14ac:dyDescent="0.25">
      <c r="A49" s="67"/>
      <c r="B49" s="3"/>
      <c r="C49" s="3"/>
      <c r="D49" s="31" t="s">
        <v>21</v>
      </c>
      <c r="E49" s="31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43"/>
      <c r="T49" s="1"/>
      <c r="U49" s="8">
        <v>0</v>
      </c>
      <c r="V49" s="8">
        <v>0</v>
      </c>
      <c r="W49" s="8">
        <v>1</v>
      </c>
      <c r="X49" s="8">
        <v>0</v>
      </c>
      <c r="Y49" s="8">
        <v>0</v>
      </c>
      <c r="Z49" s="8">
        <v>0</v>
      </c>
      <c r="AA49" s="63">
        <v>2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</row>
    <row r="50" spans="1:34" ht="12.5" x14ac:dyDescent="0.25">
      <c r="A50" s="67"/>
      <c r="B50" s="3"/>
      <c r="C50" s="3"/>
      <c r="D50" s="31" t="s">
        <v>15</v>
      </c>
      <c r="E50" s="31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43"/>
      <c r="T50" s="19" t="s">
        <v>34</v>
      </c>
      <c r="U50" s="21"/>
      <c r="V50" s="21"/>
      <c r="W50" s="21"/>
      <c r="X50" s="21"/>
      <c r="Y50" s="21"/>
      <c r="Z50" s="21"/>
      <c r="AA50" s="65"/>
      <c r="AB50" s="21"/>
      <c r="AC50" s="21"/>
      <c r="AD50" s="21"/>
      <c r="AE50" s="21"/>
      <c r="AF50" s="21"/>
    </row>
    <row r="51" spans="1:34" ht="12.5" x14ac:dyDescent="0.25">
      <c r="A51" s="67"/>
      <c r="B51" s="3"/>
      <c r="C51" s="3"/>
      <c r="D51" s="31" t="s">
        <v>20</v>
      </c>
      <c r="E51" s="31"/>
      <c r="F51" s="30"/>
      <c r="G51" s="30"/>
      <c r="H51" s="30">
        <v>1</v>
      </c>
      <c r="I51" s="30"/>
      <c r="J51" s="30"/>
      <c r="K51" s="30"/>
      <c r="L51" s="30"/>
      <c r="M51" s="30"/>
      <c r="N51" s="30"/>
      <c r="O51" s="30"/>
      <c r="P51" s="30"/>
      <c r="Q51" s="43"/>
      <c r="T51" s="1"/>
      <c r="U51" s="8">
        <v>0</v>
      </c>
      <c r="V51" s="8">
        <v>4</v>
      </c>
      <c r="W51" s="8">
        <v>1</v>
      </c>
      <c r="X51" s="8">
        <v>0</v>
      </c>
      <c r="Y51" s="8">
        <v>0</v>
      </c>
      <c r="Z51" s="8">
        <v>37</v>
      </c>
      <c r="AA51" s="63">
        <v>17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4" ht="12.5" x14ac:dyDescent="0.25">
      <c r="A52" s="68"/>
      <c r="B52" s="2"/>
      <c r="C52" s="2"/>
      <c r="D52" s="28" t="s">
        <v>18</v>
      </c>
      <c r="E52" s="28"/>
      <c r="F52" s="27"/>
      <c r="G52" s="27">
        <v>4</v>
      </c>
      <c r="H52" s="27"/>
      <c r="I52" s="27"/>
      <c r="J52" s="27">
        <v>2</v>
      </c>
      <c r="K52" s="27"/>
      <c r="L52" s="27"/>
      <c r="M52" s="27"/>
      <c r="N52" s="27"/>
      <c r="O52" s="27"/>
      <c r="P52" s="27"/>
      <c r="Q52" s="43"/>
      <c r="T52" s="19" t="s">
        <v>17</v>
      </c>
      <c r="U52" s="1"/>
      <c r="V52" s="1"/>
      <c r="W52" s="1"/>
      <c r="X52" s="1"/>
      <c r="Y52" s="1"/>
      <c r="Z52" s="1"/>
      <c r="AA52" s="62"/>
      <c r="AB52" s="1"/>
      <c r="AC52" s="1"/>
      <c r="AD52" s="1"/>
      <c r="AE52" s="1"/>
      <c r="AF52" s="1"/>
    </row>
    <row r="53" spans="1:34" ht="12.5" x14ac:dyDescent="0.25">
      <c r="A53" s="3"/>
      <c r="B53" s="35" t="s">
        <v>19</v>
      </c>
      <c r="C53" s="35"/>
      <c r="F53" s="37">
        <f t="shared" ref="F53:N53" si="15">SUM(F54:F69)</f>
        <v>11076</v>
      </c>
      <c r="G53" s="37">
        <f t="shared" si="15"/>
        <v>11485</v>
      </c>
      <c r="H53" s="37">
        <f t="shared" si="15"/>
        <v>12155</v>
      </c>
      <c r="I53" s="37">
        <f t="shared" si="15"/>
        <v>12485</v>
      </c>
      <c r="J53" s="37">
        <f t="shared" si="15"/>
        <v>13225</v>
      </c>
      <c r="K53" s="37">
        <f t="shared" si="15"/>
        <v>13976</v>
      </c>
      <c r="L53" s="37">
        <f t="shared" si="15"/>
        <v>14109</v>
      </c>
      <c r="M53" s="37">
        <f t="shared" si="15"/>
        <v>14149</v>
      </c>
      <c r="N53" s="37">
        <f t="shared" si="15"/>
        <v>14339</v>
      </c>
      <c r="O53" s="37">
        <f>SUM(O54:O69)</f>
        <v>14619</v>
      </c>
      <c r="P53" s="37"/>
      <c r="Q53" s="43"/>
      <c r="T53" s="1"/>
      <c r="U53" s="22">
        <v>0</v>
      </c>
      <c r="V53" s="22">
        <v>0</v>
      </c>
      <c r="W53" s="22">
        <v>0</v>
      </c>
      <c r="X53" s="22">
        <v>0</v>
      </c>
      <c r="Y53" s="22">
        <v>19</v>
      </c>
      <c r="Z53" s="22">
        <v>0</v>
      </c>
      <c r="AA53" s="64">
        <v>109</v>
      </c>
      <c r="AB53" s="8">
        <v>8</v>
      </c>
      <c r="AC53" s="22">
        <v>0</v>
      </c>
      <c r="AD53" s="8">
        <v>0</v>
      </c>
      <c r="AE53" s="8">
        <v>0</v>
      </c>
      <c r="AF53" s="8">
        <v>0</v>
      </c>
    </row>
    <row r="54" spans="1:34" x14ac:dyDescent="0.25">
      <c r="A54" s="3"/>
      <c r="B54" s="3"/>
      <c r="C54" s="35" t="s">
        <v>23</v>
      </c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43"/>
    </row>
    <row r="55" spans="1:34" x14ac:dyDescent="0.25">
      <c r="A55" s="66"/>
      <c r="B55" s="3"/>
      <c r="C55" s="35"/>
      <c r="D55" s="31" t="s">
        <v>6</v>
      </c>
      <c r="E55" s="31"/>
      <c r="F55" s="32">
        <v>4</v>
      </c>
      <c r="G55" s="32">
        <v>1</v>
      </c>
      <c r="H55" s="32"/>
      <c r="I55" s="32"/>
      <c r="J55" s="32">
        <v>37</v>
      </c>
      <c r="K55" s="32">
        <v>18</v>
      </c>
      <c r="L55" s="32"/>
      <c r="M55" s="32"/>
      <c r="N55" s="32"/>
      <c r="O55" s="32"/>
      <c r="P55" s="32"/>
      <c r="Q55" s="43"/>
      <c r="AH55" s="31"/>
    </row>
    <row r="56" spans="1:34" x14ac:dyDescent="0.25">
      <c r="A56" s="3"/>
      <c r="B56" s="3"/>
      <c r="C56" s="35"/>
      <c r="D56" s="31" t="s">
        <v>11</v>
      </c>
      <c r="E56" s="31"/>
      <c r="F56" s="34">
        <v>6715</v>
      </c>
      <c r="G56" s="34">
        <v>7060</v>
      </c>
      <c r="H56" s="34">
        <v>7439</v>
      </c>
      <c r="I56" s="34">
        <v>7573</v>
      </c>
      <c r="J56" s="34">
        <v>7845</v>
      </c>
      <c r="K56" s="34">
        <v>8089</v>
      </c>
      <c r="L56" s="34">
        <v>8047</v>
      </c>
      <c r="M56" s="34">
        <v>7866</v>
      </c>
      <c r="N56" s="34">
        <v>7120</v>
      </c>
      <c r="O56" s="34">
        <v>7133</v>
      </c>
      <c r="P56" s="34">
        <v>7550</v>
      </c>
      <c r="Q56" s="43"/>
      <c r="AG56" s="31"/>
      <c r="AH56" s="31"/>
    </row>
    <row r="57" spans="1:34" x14ac:dyDescent="0.25">
      <c r="A57" s="3"/>
      <c r="B57" s="3"/>
      <c r="C57" s="35"/>
      <c r="D57" s="31" t="s">
        <v>29</v>
      </c>
      <c r="E57" s="31"/>
      <c r="N57" s="34">
        <v>702</v>
      </c>
      <c r="O57" s="34">
        <v>735</v>
      </c>
      <c r="P57" s="34">
        <v>775</v>
      </c>
      <c r="Q57" s="43"/>
      <c r="AG57" s="31"/>
      <c r="AH57" s="31"/>
    </row>
    <row r="58" spans="1:34" x14ac:dyDescent="0.25">
      <c r="A58" s="3"/>
      <c r="B58" s="3"/>
      <c r="C58" s="3"/>
      <c r="D58" s="31" t="s">
        <v>21</v>
      </c>
      <c r="E58" s="31"/>
      <c r="F58" s="23">
        <v>2335</v>
      </c>
      <c r="G58" s="23">
        <v>2440</v>
      </c>
      <c r="H58" s="23">
        <v>2513</v>
      </c>
      <c r="I58" s="23">
        <v>2470</v>
      </c>
      <c r="J58" s="23">
        <v>2494</v>
      </c>
      <c r="K58" s="23">
        <v>2570</v>
      </c>
      <c r="L58" s="23">
        <v>2458</v>
      </c>
      <c r="M58" s="23">
        <v>2440</v>
      </c>
      <c r="N58" s="23">
        <v>2471</v>
      </c>
      <c r="O58" s="23">
        <v>2585</v>
      </c>
      <c r="P58" s="23">
        <v>2887</v>
      </c>
      <c r="Q58" s="43"/>
    </row>
    <row r="59" spans="1:34" x14ac:dyDescent="0.25">
      <c r="A59" s="3"/>
      <c r="B59" s="3"/>
      <c r="C59" s="3"/>
      <c r="D59" s="31" t="s">
        <v>15</v>
      </c>
      <c r="E59" s="31"/>
      <c r="F59" s="33">
        <v>22</v>
      </c>
      <c r="G59" s="33">
        <v>20</v>
      </c>
      <c r="H59" s="33">
        <v>16</v>
      </c>
      <c r="I59" s="33">
        <v>20</v>
      </c>
      <c r="J59" s="33">
        <v>23</v>
      </c>
      <c r="K59" s="33">
        <v>25</v>
      </c>
      <c r="L59" s="33">
        <v>26</v>
      </c>
      <c r="M59" s="33">
        <v>8</v>
      </c>
      <c r="N59" s="33">
        <v>32</v>
      </c>
      <c r="O59" s="33">
        <v>30</v>
      </c>
      <c r="P59" s="33">
        <v>36</v>
      </c>
      <c r="Q59" s="43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</row>
    <row r="60" spans="1:34" ht="10" x14ac:dyDescent="0.2">
      <c r="A60" s="7"/>
      <c r="B60" s="7"/>
      <c r="C60" s="7"/>
      <c r="D60" s="7" t="s">
        <v>31</v>
      </c>
      <c r="M60" s="33">
        <v>23</v>
      </c>
      <c r="N60" s="33">
        <v>1</v>
      </c>
      <c r="O60" s="33">
        <v>1</v>
      </c>
      <c r="P60" s="33">
        <v>1</v>
      </c>
      <c r="Q60" s="43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</row>
    <row r="61" spans="1:34" x14ac:dyDescent="0.25">
      <c r="A61" s="3"/>
      <c r="B61" s="3"/>
      <c r="C61" s="3"/>
      <c r="D61" s="31" t="s">
        <v>20</v>
      </c>
      <c r="E61" s="31"/>
      <c r="F61" s="23"/>
      <c r="G61" s="23"/>
      <c r="H61" s="23"/>
      <c r="I61" s="23"/>
      <c r="J61" s="23">
        <v>1</v>
      </c>
      <c r="K61" s="23"/>
      <c r="L61" s="23"/>
      <c r="M61" s="23"/>
      <c r="N61" s="23">
        <v>4</v>
      </c>
      <c r="O61" s="23">
        <v>15</v>
      </c>
      <c r="P61" s="23"/>
      <c r="Q61" s="43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</row>
    <row r="62" spans="1:34" x14ac:dyDescent="0.25">
      <c r="A62" s="3"/>
      <c r="B62" s="3"/>
      <c r="C62" s="3"/>
      <c r="D62" s="31" t="s">
        <v>18</v>
      </c>
      <c r="E62" s="31"/>
      <c r="F62" s="23"/>
      <c r="G62" s="23"/>
      <c r="H62" s="23"/>
      <c r="I62" s="23">
        <v>1</v>
      </c>
      <c r="J62" s="23">
        <v>2</v>
      </c>
      <c r="K62" s="23"/>
      <c r="L62" s="23">
        <v>2</v>
      </c>
      <c r="M62" s="23">
        <v>65</v>
      </c>
      <c r="N62" s="23"/>
      <c r="O62" s="23"/>
      <c r="P62" s="23"/>
      <c r="Q62" s="43"/>
    </row>
    <row r="63" spans="1:34" x14ac:dyDescent="0.25">
      <c r="C63" s="3" t="s">
        <v>22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43"/>
    </row>
    <row r="64" spans="1:34" x14ac:dyDescent="0.25">
      <c r="C64" s="3"/>
      <c r="D64" s="31" t="s">
        <v>6</v>
      </c>
      <c r="E64" s="31"/>
      <c r="F64" s="30"/>
      <c r="G64" s="30"/>
      <c r="H64" s="30"/>
      <c r="I64" s="30">
        <v>19</v>
      </c>
      <c r="J64" s="30"/>
      <c r="K64" s="30">
        <v>119</v>
      </c>
      <c r="L64" s="30">
        <v>8</v>
      </c>
      <c r="M64" s="30"/>
      <c r="N64" s="30"/>
      <c r="O64" s="30"/>
      <c r="P64" s="30"/>
      <c r="Q64" s="43"/>
    </row>
    <row r="65" spans="1:17" x14ac:dyDescent="0.25">
      <c r="C65" s="3"/>
      <c r="D65" s="31" t="s">
        <v>11</v>
      </c>
      <c r="E65" s="31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>
        <v>1</v>
      </c>
      <c r="Q65" s="43"/>
    </row>
    <row r="66" spans="1:17" x14ac:dyDescent="0.25">
      <c r="C66" s="3"/>
      <c r="D66" s="31" t="s">
        <v>21</v>
      </c>
      <c r="E66" s="31"/>
      <c r="F66" s="30"/>
      <c r="G66" s="30"/>
      <c r="H66" s="30"/>
      <c r="I66" s="30"/>
      <c r="J66" s="30"/>
      <c r="K66" s="30"/>
      <c r="L66" s="30"/>
      <c r="M66" s="30">
        <v>3</v>
      </c>
      <c r="N66" s="30"/>
      <c r="O66" s="30"/>
      <c r="P66" s="30"/>
      <c r="Q66" s="43"/>
    </row>
    <row r="67" spans="1:17" x14ac:dyDescent="0.25">
      <c r="C67" s="3"/>
      <c r="D67" s="31" t="s">
        <v>15</v>
      </c>
      <c r="E67" s="31"/>
      <c r="F67" s="30"/>
      <c r="G67" s="30"/>
      <c r="H67" s="30"/>
      <c r="I67" s="30"/>
      <c r="J67" s="30"/>
      <c r="K67" s="30">
        <v>1</v>
      </c>
      <c r="L67" s="30">
        <v>2</v>
      </c>
      <c r="M67" s="30">
        <v>2</v>
      </c>
      <c r="N67" s="30"/>
      <c r="O67" s="30"/>
      <c r="P67" s="30"/>
      <c r="Q67" s="43"/>
    </row>
    <row r="68" spans="1:17" x14ac:dyDescent="0.25">
      <c r="C68" s="3"/>
      <c r="D68" s="31" t="s">
        <v>20</v>
      </c>
      <c r="E68" s="31"/>
      <c r="F68" s="30">
        <v>2000</v>
      </c>
      <c r="G68" s="30">
        <v>1963</v>
      </c>
      <c r="H68" s="30">
        <v>2187</v>
      </c>
      <c r="I68" s="30">
        <v>2401</v>
      </c>
      <c r="J68" s="30">
        <v>2822</v>
      </c>
      <c r="K68" s="30">
        <v>3154</v>
      </c>
      <c r="L68" s="30">
        <v>3566</v>
      </c>
      <c r="M68" s="30">
        <v>3739</v>
      </c>
      <c r="N68" s="30">
        <v>4006</v>
      </c>
      <c r="O68" s="30">
        <v>4120</v>
      </c>
      <c r="P68" s="30">
        <v>3910</v>
      </c>
      <c r="Q68" s="43"/>
    </row>
    <row r="69" spans="1:17" x14ac:dyDescent="0.25">
      <c r="A69" s="29"/>
      <c r="B69" s="29"/>
      <c r="C69" s="2"/>
      <c r="D69" s="28" t="s">
        <v>18</v>
      </c>
      <c r="E69" s="28"/>
      <c r="F69" s="27"/>
      <c r="G69" s="27">
        <v>1</v>
      </c>
      <c r="H69" s="27"/>
      <c r="I69" s="27">
        <v>1</v>
      </c>
      <c r="J69" s="27">
        <v>1</v>
      </c>
      <c r="K69" s="27"/>
      <c r="L69" s="27"/>
      <c r="M69" s="27">
        <v>3</v>
      </c>
      <c r="N69" s="27">
        <v>3</v>
      </c>
      <c r="O69" s="27"/>
      <c r="P69" s="27"/>
      <c r="Q69" s="43"/>
    </row>
    <row r="70" spans="1:17" ht="10" x14ac:dyDescent="0.2">
      <c r="A70" s="7"/>
      <c r="B70" s="7"/>
      <c r="C70" s="7"/>
      <c r="Q70" s="43"/>
    </row>
    <row r="71" spans="1:17" ht="10" x14ac:dyDescent="0.2">
      <c r="A71" s="7"/>
      <c r="B71" s="7"/>
      <c r="C71" s="7"/>
      <c r="Q71" s="43"/>
    </row>
    <row r="72" spans="1:17" ht="10" x14ac:dyDescent="0.2">
      <c r="A72" s="7"/>
      <c r="B72" s="7"/>
      <c r="C72" s="7"/>
      <c r="Q72" s="43"/>
    </row>
    <row r="73" spans="1:17" ht="10" x14ac:dyDescent="0.2">
      <c r="A73" s="7"/>
      <c r="B73" s="7"/>
      <c r="C73" s="7"/>
      <c r="Q73" s="43"/>
    </row>
    <row r="74" spans="1:17" ht="10" x14ac:dyDescent="0.2">
      <c r="A74" s="7"/>
      <c r="B74" s="7"/>
      <c r="C74" s="7"/>
      <c r="Q74" s="43"/>
    </row>
    <row r="75" spans="1:17" ht="10" x14ac:dyDescent="0.2">
      <c r="A75" s="7"/>
      <c r="B75" s="7"/>
      <c r="C75" s="7"/>
      <c r="Q75" s="43"/>
    </row>
    <row r="76" spans="1:17" ht="10" x14ac:dyDescent="0.2">
      <c r="A76" s="7"/>
      <c r="B76" s="7"/>
      <c r="C76" s="7"/>
      <c r="Q76" s="43"/>
    </row>
    <row r="77" spans="1:17" ht="10" x14ac:dyDescent="0.2">
      <c r="A77" s="7"/>
      <c r="B77" s="7"/>
      <c r="C77" s="7"/>
      <c r="Q77" s="43"/>
    </row>
    <row r="78" spans="1:17" ht="10" x14ac:dyDescent="0.2">
      <c r="A78" s="7"/>
      <c r="B78" s="7"/>
      <c r="C78" s="7"/>
      <c r="Q78" s="43"/>
    </row>
    <row r="79" spans="1:17" ht="10" x14ac:dyDescent="0.2">
      <c r="A79" s="7"/>
      <c r="B79" s="7"/>
      <c r="C79" s="7"/>
      <c r="Q79" s="43"/>
    </row>
    <row r="80" spans="1:17" x14ac:dyDescent="0.25">
      <c r="Q80" s="43"/>
    </row>
    <row r="81" spans="10:17" x14ac:dyDescent="0.25">
      <c r="Q81" s="43"/>
    </row>
    <row r="82" spans="10:17" x14ac:dyDescent="0.25">
      <c r="Q82" s="43"/>
    </row>
    <row r="83" spans="10:17" x14ac:dyDescent="0.25">
      <c r="Q83" s="43"/>
    </row>
    <row r="84" spans="10:17" x14ac:dyDescent="0.25">
      <c r="Q84" s="43"/>
    </row>
    <row r="85" spans="10:17" x14ac:dyDescent="0.25">
      <c r="J85" s="9"/>
      <c r="K85" s="9"/>
      <c r="L85" s="9"/>
      <c r="Q85" s="43"/>
    </row>
    <row r="86" spans="10:17" x14ac:dyDescent="0.25">
      <c r="J86" s="9"/>
      <c r="K86" s="9"/>
      <c r="L86" s="9"/>
      <c r="Q86" s="43"/>
    </row>
    <row r="87" spans="10:17" x14ac:dyDescent="0.25">
      <c r="J87" s="9"/>
      <c r="K87" s="9"/>
      <c r="L87" s="9"/>
      <c r="Q87" s="43"/>
    </row>
    <row r="88" spans="10:17" x14ac:dyDescent="0.25">
      <c r="J88" s="9"/>
      <c r="K88" s="9"/>
      <c r="L88" s="9"/>
      <c r="Q88" s="43"/>
    </row>
    <row r="89" spans="10:17" x14ac:dyDescent="0.25">
      <c r="J89" s="9"/>
      <c r="K89" s="9"/>
      <c r="L89" s="9"/>
      <c r="Q89" s="43"/>
    </row>
    <row r="90" spans="10:17" x14ac:dyDescent="0.25">
      <c r="J90" s="9"/>
      <c r="K90" s="9"/>
      <c r="L90" s="9"/>
      <c r="Q90" s="43"/>
    </row>
    <row r="91" spans="10:17" x14ac:dyDescent="0.25">
      <c r="J91" s="9"/>
      <c r="K91" s="9"/>
      <c r="L91" s="9"/>
    </row>
    <row r="92" spans="10:17" x14ac:dyDescent="0.25">
      <c r="J92" s="9"/>
      <c r="K92" s="9"/>
      <c r="L92" s="9"/>
    </row>
    <row r="93" spans="10:17" x14ac:dyDescent="0.25">
      <c r="J93" s="9"/>
      <c r="K93" s="9"/>
      <c r="L93" s="9"/>
    </row>
    <row r="94" spans="10:17" x14ac:dyDescent="0.25">
      <c r="J94" s="9"/>
      <c r="K94" s="9"/>
      <c r="L94" s="9"/>
    </row>
    <row r="95" spans="10:17" x14ac:dyDescent="0.25">
      <c r="J95" s="9"/>
      <c r="K95" s="9"/>
      <c r="L95" s="9"/>
    </row>
    <row r="96" spans="10:17" x14ac:dyDescent="0.25">
      <c r="J96" s="9"/>
      <c r="K96" s="9"/>
      <c r="L96" s="9"/>
    </row>
    <row r="97" spans="10:12" x14ac:dyDescent="0.25">
      <c r="J97" s="9"/>
      <c r="K97" s="9"/>
      <c r="L97" s="9"/>
    </row>
    <row r="98" spans="10:12" x14ac:dyDescent="0.25">
      <c r="J98" s="9"/>
      <c r="K98" s="9"/>
      <c r="L98" s="9"/>
    </row>
    <row r="99" spans="10:12" x14ac:dyDescent="0.25">
      <c r="J99" s="9"/>
      <c r="K99" s="9"/>
      <c r="L99" s="9"/>
    </row>
  </sheetData>
  <conditionalFormatting sqref="F55:M56">
    <cfRule type="cellIs" dxfId="10" priority="27" operator="equal">
      <formula>0</formula>
    </cfRule>
  </conditionalFormatting>
  <conditionalFormatting sqref="F39:N54 F58:M59">
    <cfRule type="cellIs" dxfId="9" priority="46" operator="equal">
      <formula>0</formula>
    </cfRule>
  </conditionalFormatting>
  <conditionalFormatting sqref="F61:N69">
    <cfRule type="cellIs" dxfId="8" priority="15" operator="equal">
      <formula>0</formula>
    </cfRule>
  </conditionalFormatting>
  <conditionalFormatting sqref="F25:P29">
    <cfRule type="cellIs" dxfId="7" priority="7" operator="equal">
      <formula>0</formula>
    </cfRule>
  </conditionalFormatting>
  <conditionalFormatting sqref="M60">
    <cfRule type="cellIs" dxfId="6" priority="23" operator="equal">
      <formula>0</formula>
    </cfRule>
  </conditionalFormatting>
  <conditionalFormatting sqref="N55:N60">
    <cfRule type="cellIs" dxfId="5" priority="22" operator="equal">
      <formula>0</formula>
    </cfRule>
  </conditionalFormatting>
  <conditionalFormatting sqref="O39:P69">
    <cfRule type="cellIs" dxfId="4" priority="6" operator="equal">
      <formula>0</formula>
    </cfRule>
  </conditionalFormatting>
  <conditionalFormatting sqref="U25:U29">
    <cfRule type="cellIs" dxfId="3" priority="17" operator="equal">
      <formula>0</formula>
    </cfRule>
  </conditionalFormatting>
  <conditionalFormatting sqref="V25:AA25">
    <cfRule type="cellIs" dxfId="2" priority="14" operator="equal">
      <formula>0</formula>
    </cfRule>
  </conditionalFormatting>
  <conditionalFormatting sqref="V26:AF29">
    <cfRule type="cellIs" dxfId="1" priority="2" operator="equal">
      <formula>0</formula>
    </cfRule>
  </conditionalFormatting>
  <conditionalFormatting sqref="AD8:AF8">
    <cfRule type="cellIs" dxfId="0" priority="1" operator="equal">
      <formula>0</formula>
    </cfRule>
  </conditionalFormatting>
  <printOptions horizontalCentered="1" verticalCentered="1"/>
  <pageMargins left="0.45" right="0.45" top="0.25" bottom="0.25" header="0.25" footer="0.3"/>
  <pageSetup scale="66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</vt:lpstr>
      <vt:lpstr>SummaryOrig</vt:lpstr>
      <vt:lpstr>SummaryOrig!Print_Area</vt:lpstr>
      <vt:lpstr>Table!Print_Area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Fall Semester Headcount Enrollment by Geographic Origin</dc:title>
  <dc:creator>Yows, Kristina</dc:creator>
  <cp:lastModifiedBy>Yows, Kristina</cp:lastModifiedBy>
  <cp:lastPrinted>2026-02-26T01:31:43Z</cp:lastPrinted>
  <dcterms:created xsi:type="dcterms:W3CDTF">2015-12-04T21:49:47Z</dcterms:created>
  <dcterms:modified xsi:type="dcterms:W3CDTF">2026-04-10T20:54:48Z</dcterms:modified>
</cp:coreProperties>
</file>