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0459074F-58F8-46C1-894A-1526AE41A2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tal" sheetId="1" r:id="rId1"/>
  </sheets>
  <definedNames>
    <definedName name="_xlnm.Print_Area" localSheetId="0">Total!$A$1:$K$33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K4" i="1"/>
  <c r="K16" i="1"/>
  <c r="K15" i="1"/>
  <c r="K12" i="1"/>
  <c r="K11" i="1"/>
  <c r="K10" i="1"/>
  <c r="K9" i="1"/>
  <c r="K8" i="1"/>
  <c r="K7" i="1"/>
  <c r="B48" i="1" l="1"/>
  <c r="C48" i="1" l="1"/>
  <c r="D48" i="1"/>
  <c r="E48" i="1"/>
  <c r="F48" i="1"/>
  <c r="C49" i="1"/>
  <c r="C50" i="1" s="1"/>
  <c r="D49" i="1"/>
  <c r="D50" i="1" s="1"/>
  <c r="E49" i="1"/>
  <c r="F49" i="1"/>
  <c r="C47" i="1"/>
  <c r="D47" i="1"/>
  <c r="E47" i="1"/>
  <c r="F47" i="1"/>
  <c r="G47" i="1"/>
  <c r="E50" i="1" l="1"/>
  <c r="F50" i="1"/>
  <c r="H47" i="1" l="1"/>
  <c r="I47" i="1"/>
  <c r="J47" i="1"/>
  <c r="K47" i="1"/>
  <c r="B47" i="1"/>
  <c r="J49" i="1" l="1"/>
  <c r="I49" i="1"/>
  <c r="H49" i="1"/>
  <c r="G49" i="1"/>
  <c r="B50" i="1"/>
  <c r="J48" i="1"/>
  <c r="I48" i="1"/>
  <c r="H48" i="1"/>
  <c r="G48" i="1"/>
  <c r="J50" i="1" l="1"/>
  <c r="H50" i="1"/>
  <c r="I50" i="1"/>
  <c r="G50" i="1"/>
  <c r="K48" i="1"/>
  <c r="K49" i="1"/>
  <c r="K50" i="1" l="1"/>
</calcChain>
</file>

<file path=xl/sharedStrings.xml><?xml version="1.0" encoding="utf-8"?>
<sst xmlns="http://schemas.openxmlformats.org/spreadsheetml/2006/main" count="26" uniqueCount="25">
  <si>
    <t>Total Awards</t>
  </si>
  <si>
    <t>Awards by Purpose</t>
  </si>
  <si>
    <t>Research</t>
  </si>
  <si>
    <t>Academic Support/Misc</t>
  </si>
  <si>
    <t>Fellowships &amp; Scholarships</t>
  </si>
  <si>
    <t>Student Financial Aid</t>
  </si>
  <si>
    <t>Public Service</t>
  </si>
  <si>
    <t>Equipment</t>
  </si>
  <si>
    <t>Awards by Source</t>
  </si>
  <si>
    <t>Federal</t>
  </si>
  <si>
    <t>Non-Federal</t>
  </si>
  <si>
    <t>Extramural Awards (in millions)</t>
  </si>
  <si>
    <t>Total</t>
  </si>
  <si>
    <t>Other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</si>
  <si>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</si>
  <si>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</si>
  <si>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</si>
  <si>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</si>
  <si>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</si>
  <si>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</si>
  <si>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</si>
  <si>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</si>
  <si>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</si>
  <si>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</si>
  <si>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Purpose or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</si>
</sst>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right"/>
    </xf>
    <xf numFmtId="44" fontId="6" fillId="0" borderId="0" xfId="1" applyNumberFormat="1" applyFont="1"/>
    <xf numFmtId="44" fontId="4" fillId="0" borderId="0" xfId="0" applyNumberFormat="1" applyFont="1"/>
    <xf numFmtId="164" fontId="6" fillId="0" borderId="0" xfId="1" applyNumberFormat="1" applyFont="1"/>
    <xf numFmtId="164" fontId="6" fillId="0" borderId="2" xfId="1" applyNumberFormat="1" applyFont="1" applyBorder="1"/>
    <xf numFmtId="164" fontId="7" fillId="0" borderId="0" xfId="1" applyNumberFormat="1" applyFont="1"/>
    <xf numFmtId="0" fontId="3" fillId="0" borderId="2" xfId="0" applyFont="1" applyBorder="1"/>
    <xf numFmtId="44" fontId="1" fillId="0" borderId="0" xfId="0" applyNumberFormat="1" applyFont="1"/>
    <xf numFmtId="164" fontId="6" fillId="0" borderId="0" xfId="1" applyNumberFormat="1" applyFont="1" applyFill="1"/>
    <xf numFmtId="0" fontId="4" fillId="0" borderId="0" xfId="0" applyFont="1" applyAlignment="1">
      <alignment horizontal="left" indent="2"/>
    </xf>
    <xf numFmtId="0" fontId="4" fillId="0" borderId="2" xfId="0" applyFont="1" applyBorder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 Extramural Awards</a:t>
            </a:r>
          </a:p>
        </c:rich>
      </c:tx>
      <c:layout>
        <c:manualLayout>
          <c:xMode val="edge"/>
          <c:yMode val="edge"/>
          <c:x val="0.39253837800088709"/>
          <c:y val="2.1956723819928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2179061708171"/>
          <c:y val="0.12707216600528209"/>
          <c:w val="0.85292389930754653"/>
          <c:h val="0.5745871854151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Total!$A$48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cat>
            <c:strRef>
              <c:f>Total!$B$47:$K$47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Total!$B$48:$K$48</c:f>
              <c:numCache>
                <c:formatCode>_("$"* #,##0.00_);_("$"* \(#,##0.00\);_("$"* "-"??_);_(@_)</c:formatCode>
                <c:ptCount val="10"/>
                <c:pt idx="0">
                  <c:v>313.09716438000004</c:v>
                </c:pt>
                <c:pt idx="1">
                  <c:v>315.14850503999997</c:v>
                </c:pt>
                <c:pt idx="2">
                  <c:v>314.27642957000006</c:v>
                </c:pt>
                <c:pt idx="3">
                  <c:v>326.7</c:v>
                </c:pt>
                <c:pt idx="4">
                  <c:v>349.9</c:v>
                </c:pt>
                <c:pt idx="5">
                  <c:v>415.5</c:v>
                </c:pt>
                <c:pt idx="6">
                  <c:v>393.47590100000002</c:v>
                </c:pt>
                <c:pt idx="7">
                  <c:v>438.03267</c:v>
                </c:pt>
                <c:pt idx="8">
                  <c:v>348.2</c:v>
                </c:pt>
                <c:pt idx="9">
                  <c:v>405.552119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3D3-BF15-1241A41E31FE}"/>
            </c:ext>
          </c:extLst>
        </c:ser>
        <c:ser>
          <c:idx val="1"/>
          <c:order val="1"/>
          <c:tx>
            <c:strRef>
              <c:f>Total!$A$49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Total!$B$47:$K$47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Total!$B$49:$K$49</c:f>
              <c:numCache>
                <c:formatCode>_("$"* #,##0.00_);_("$"* \(#,##0.00\);_("$"* "-"??_);_(@_)</c:formatCode>
                <c:ptCount val="10"/>
                <c:pt idx="0">
                  <c:v>124.83764061000001</c:v>
                </c:pt>
                <c:pt idx="1">
                  <c:v>128.10313108</c:v>
                </c:pt>
                <c:pt idx="2">
                  <c:v>120.24615718000001</c:v>
                </c:pt>
                <c:pt idx="3">
                  <c:v>140.1</c:v>
                </c:pt>
                <c:pt idx="4">
                  <c:v>185.5</c:v>
                </c:pt>
                <c:pt idx="5">
                  <c:v>286.89999999999998</c:v>
                </c:pt>
                <c:pt idx="6">
                  <c:v>304.412666</c:v>
                </c:pt>
                <c:pt idx="7">
                  <c:v>123.26095699999998</c:v>
                </c:pt>
                <c:pt idx="8">
                  <c:v>335.7</c:v>
                </c:pt>
                <c:pt idx="9">
                  <c:v>128.18974700000001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6-43D3-BF15-1241A41E31FE}"/>
            </c:ext>
          </c:extLst>
        </c:ser>
        <c:ser>
          <c:idx val="2"/>
          <c:order val="2"/>
          <c:tx>
            <c:strRef>
              <c:f>Total!$A$50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Total!$B$47:$K$47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Total!$B$50:$K$50</c:f>
              <c:numCache>
                <c:formatCode>_("$"* #,##0.00_);_("$"* \(#,##0.00\);_("$"* "-"??_);_(@_)</c:formatCode>
                <c:ptCount val="10"/>
                <c:pt idx="0">
                  <c:v>437.93480499000003</c:v>
                </c:pt>
                <c:pt idx="1">
                  <c:v>443.25163611999994</c:v>
                </c:pt>
                <c:pt idx="2">
                  <c:v>434.52258675000007</c:v>
                </c:pt>
                <c:pt idx="3">
                  <c:v>466.79999999999995</c:v>
                </c:pt>
                <c:pt idx="4">
                  <c:v>535.4</c:v>
                </c:pt>
                <c:pt idx="5">
                  <c:v>702.4</c:v>
                </c:pt>
                <c:pt idx="6">
                  <c:v>697.88856699999997</c:v>
                </c:pt>
                <c:pt idx="7">
                  <c:v>561.29362700000001</c:v>
                </c:pt>
                <c:pt idx="8">
                  <c:v>683.9</c:v>
                </c:pt>
                <c:pt idx="9">
                  <c:v>533.74186600000007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6-43D3-BF15-1241A41E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377392"/>
        <c:axId val="765377784"/>
      </c:barChart>
      <c:catAx>
        <c:axId val="7653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377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Millions of Dollars</a:t>
                </a:r>
              </a:p>
            </c:rich>
          </c:tx>
          <c:layout>
            <c:manualLayout>
              <c:xMode val="edge"/>
              <c:yMode val="edge"/>
              <c:x val="9.1327646544181983E-3"/>
              <c:y val="0.20478871391076114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607717041800643E-2"/>
          <c:y val="0.82873160191992579"/>
          <c:w val="0.97427652733118975"/>
          <c:h val="0.154696712634677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2024-25 Extramural Awards</a:t>
            </a:r>
            <a:br>
              <a:rPr lang="en-US" sz="900" b="1" i="0" baseline="0">
                <a:effectLst/>
              </a:rPr>
            </a:br>
            <a:r>
              <a:rPr lang="en-US" sz="900" b="1" i="0" baseline="0">
                <a:effectLst/>
              </a:rPr>
              <a:t>by Purpose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1.6145036238578485E-2"/>
          <c:y val="1.8602988782544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66447944006999"/>
          <c:y val="0.21713517060367457"/>
          <c:w val="0.41847687007874018"/>
          <c:h val="0.66956299212598425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DA-481D-B6AF-A7C30B0F1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DA-481D-B6AF-A7C30B0F1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DA-481D-B6AF-A7C30B0F11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DA-481D-B6AF-A7C30B0F11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DA-481D-B6AF-A7C30B0F11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5DA-481D-B6AF-A7C30B0F118D}"/>
              </c:ext>
            </c:extLst>
          </c:dPt>
          <c:dLbls>
            <c:dLbl>
              <c:idx val="0"/>
              <c:layout>
                <c:manualLayout>
                  <c:x val="1.5110356305091102E-3"/>
                  <c:y val="-0.23438038718989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A-481D-B6AF-A7C30B0F118D}"/>
                </c:ext>
              </c:extLst>
            </c:dLbl>
            <c:dLbl>
              <c:idx val="1"/>
              <c:layout>
                <c:manualLayout>
                  <c:x val="-1.3299632938700628E-2"/>
                  <c:y val="-0.200283067038367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A-481D-B6AF-A7C30B0F118D}"/>
                </c:ext>
              </c:extLst>
            </c:dLbl>
            <c:dLbl>
              <c:idx val="2"/>
              <c:layout>
                <c:manualLayout>
                  <c:x val="6.145368207094698E-2"/>
                  <c:y val="-0.147881945630459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DA-481D-B6AF-A7C30B0F118D}"/>
                </c:ext>
              </c:extLst>
            </c:dLbl>
            <c:dLbl>
              <c:idx val="3"/>
              <c:layout>
                <c:manualLayout>
                  <c:x val="5.2307658929949194E-2"/>
                  <c:y val="-8.9001899667098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DA-481D-B6AF-A7C30B0F118D}"/>
                </c:ext>
              </c:extLst>
            </c:dLbl>
            <c:dLbl>
              <c:idx val="4"/>
              <c:layout>
                <c:manualLayout>
                  <c:x val="8.6749317607687809E-2"/>
                  <c:y val="1.6779516876733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DA-481D-B6AF-A7C30B0F118D}"/>
                </c:ext>
              </c:extLst>
            </c:dLbl>
            <c:dLbl>
              <c:idx val="5"/>
              <c:layout>
                <c:manualLayout>
                  <c:x val="-1.2731334408019992E-16"/>
                  <c:y val="0.116666666666666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DA-481D-B6AF-A7C30B0F11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Total!$A$7:$A$12</c:f>
              <c:strCache>
                <c:ptCount val="6"/>
                <c:pt idx="0">
                  <c:v>Research</c:v>
                </c:pt>
                <c:pt idx="1">
                  <c:v>Public Service</c:v>
                </c:pt>
                <c:pt idx="2">
                  <c:v>Academic Support/Misc</c:v>
                </c:pt>
                <c:pt idx="3">
                  <c:v>Student Financial Aid</c:v>
                </c:pt>
                <c:pt idx="4">
                  <c:v>Fellowships &amp; Scholarships</c:v>
                </c:pt>
                <c:pt idx="5">
                  <c:v>Equipment</c:v>
                </c:pt>
              </c:strCache>
            </c:strRef>
          </c:cat>
          <c:val>
            <c:numRef>
              <c:f>Total!$K$7:$K$12</c:f>
              <c:numCache>
                <c:formatCode>_("$"* #,##0.0_);_("$"* \(#,##0.0\);_("$"* "-"??_);_(@_)</c:formatCode>
                <c:ptCount val="6"/>
                <c:pt idx="0">
                  <c:v>405.552119</c:v>
                </c:pt>
                <c:pt idx="1">
                  <c:v>34.850560999999999</c:v>
                </c:pt>
                <c:pt idx="2">
                  <c:v>30.513030000000001</c:v>
                </c:pt>
                <c:pt idx="3">
                  <c:v>29.542171</c:v>
                </c:pt>
                <c:pt idx="4">
                  <c:v>24.710982000000001</c:v>
                </c:pt>
                <c:pt idx="5">
                  <c:v>8.5730029999999999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DA-481D-B6AF-A7C30B0F11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88045</xdr:rowOff>
    </xdr:from>
    <xdr:to>
      <xdr:col>5</xdr:col>
      <xdr:colOff>620711</xdr:colOff>
      <xdr:row>31</xdr:row>
      <xdr:rowOff>106362</xdr:rowOff>
    </xdr:to>
    <xdr:graphicFrame macro="">
      <xdr:nvGraphicFramePr>
        <xdr:cNvPr id="2" name="Chart 1" descr="Clustered column chart illustrating that over the past ten years research is consistently the purpose of most extramural awards, exceeding all other purposes combined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684213</xdr:colOff>
      <xdr:row>17</xdr:row>
      <xdr:rowOff>88045</xdr:rowOff>
    </xdr:from>
    <xdr:to>
      <xdr:col>10</xdr:col>
      <xdr:colOff>704483</xdr:colOff>
      <xdr:row>31</xdr:row>
      <xdr:rowOff>104653</xdr:rowOff>
    </xdr:to>
    <xdr:graphicFrame macro="">
      <xdr:nvGraphicFramePr>
        <xdr:cNvPr id="4" name="Chart 3" descr="Pie chart illustrating that 76% of extramural awards in 2024-25 were for research, with other purposes each representing 2% to 7% of the total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workbookViewId="0">
      <selection activeCell="V39" sqref="V39"/>
    </sheetView>
  </sheetViews>
  <sheetFormatPr defaultColWidth="9" defaultRowHeight="12.5" x14ac:dyDescent="0.25"/>
  <cols>
    <col min="1" max="1" width="24.08203125" style="1" bestFit="1" customWidth="1"/>
    <col min="2" max="11" width="9.58203125" style="1" customWidth="1"/>
    <col min="12" max="16384" width="9" style="1"/>
  </cols>
  <sheetData>
    <row r="1" spans="1:11" ht="14" x14ac:dyDescent="0.3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13" t="s">
        <v>24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</row>
    <row r="4" spans="1:11" x14ac:dyDescent="0.25">
      <c r="A4" s="3" t="s">
        <v>0</v>
      </c>
      <c r="B4" s="12">
        <v>437.9</v>
      </c>
      <c r="C4" s="12">
        <v>443.3</v>
      </c>
      <c r="D4" s="12">
        <v>434.5</v>
      </c>
      <c r="E4" s="12">
        <v>466.9</v>
      </c>
      <c r="F4" s="12">
        <v>535.5</v>
      </c>
      <c r="G4" s="12">
        <v>702.4</v>
      </c>
      <c r="H4" s="12">
        <v>697.9</v>
      </c>
      <c r="I4" s="12">
        <v>561.29999999999995</v>
      </c>
      <c r="J4" s="12">
        <v>683.8</v>
      </c>
      <c r="K4" s="12">
        <f>533.744846</f>
        <v>533.74484600000005</v>
      </c>
    </row>
    <row r="5" spans="1:11" x14ac:dyDescent="0.25">
      <c r="A5" s="4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3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16" t="s">
        <v>2</v>
      </c>
      <c r="B7" s="10">
        <v>313.09716438000004</v>
      </c>
      <c r="C7" s="10">
        <v>315.14850503999997</v>
      </c>
      <c r="D7" s="10">
        <v>314.27642957000006</v>
      </c>
      <c r="E7" s="10">
        <v>326.7</v>
      </c>
      <c r="F7" s="10">
        <v>349.9</v>
      </c>
      <c r="G7" s="10">
        <v>415.5</v>
      </c>
      <c r="H7" s="10">
        <v>393.47590100000002</v>
      </c>
      <c r="I7" s="10">
        <v>438.03267</v>
      </c>
      <c r="J7" s="10">
        <v>348.2</v>
      </c>
      <c r="K7" s="10">
        <f>405.552119</f>
        <v>405.552119</v>
      </c>
    </row>
    <row r="8" spans="1:11" x14ac:dyDescent="0.25">
      <c r="A8" s="16" t="s">
        <v>6</v>
      </c>
      <c r="B8" s="10">
        <v>7.0968641799999999</v>
      </c>
      <c r="C8" s="10">
        <v>12.586959799999999</v>
      </c>
      <c r="D8" s="10">
        <v>11.709385860000001</v>
      </c>
      <c r="E8" s="10">
        <v>32</v>
      </c>
      <c r="F8" s="10">
        <v>31.6</v>
      </c>
      <c r="G8" s="10">
        <v>31.3</v>
      </c>
      <c r="H8" s="10">
        <v>42.317627999999999</v>
      </c>
      <c r="I8" s="10">
        <v>35.011023000000002</v>
      </c>
      <c r="J8" s="10">
        <v>50.2</v>
      </c>
      <c r="K8" s="10">
        <f>34.850561</f>
        <v>34.850560999999999</v>
      </c>
    </row>
    <row r="9" spans="1:11" x14ac:dyDescent="0.25">
      <c r="A9" s="16" t="s">
        <v>3</v>
      </c>
      <c r="B9" s="10">
        <v>70.451687670000013</v>
      </c>
      <c r="C9" s="10">
        <v>68.911610400000001</v>
      </c>
      <c r="D9" s="10">
        <v>60.684700290000009</v>
      </c>
      <c r="E9" s="10">
        <v>55.9</v>
      </c>
      <c r="F9" s="10">
        <v>105.1</v>
      </c>
      <c r="G9" s="10">
        <v>207.7</v>
      </c>
      <c r="H9" s="10">
        <v>213.01443</v>
      </c>
      <c r="I9" s="10">
        <v>35.323884999999997</v>
      </c>
      <c r="J9" s="15">
        <v>254.9</v>
      </c>
      <c r="K9" s="15">
        <f>30.51303</f>
        <v>30.513030000000001</v>
      </c>
    </row>
    <row r="10" spans="1:11" x14ac:dyDescent="0.25">
      <c r="A10" s="16" t="s">
        <v>5</v>
      </c>
      <c r="B10" s="10">
        <v>19.129174679999998</v>
      </c>
      <c r="C10" s="10">
        <v>19.849850919999998</v>
      </c>
      <c r="D10" s="10">
        <v>22.060054269999998</v>
      </c>
      <c r="E10" s="10">
        <v>22.4</v>
      </c>
      <c r="F10" s="10">
        <v>20.9</v>
      </c>
      <c r="G10" s="10">
        <v>20.399999999999999</v>
      </c>
      <c r="H10" s="10">
        <v>20.670209</v>
      </c>
      <c r="I10" s="10">
        <v>20.775721999999998</v>
      </c>
      <c r="J10" s="10">
        <v>5.2</v>
      </c>
      <c r="K10" s="10">
        <f>29.542171</f>
        <v>29.542171</v>
      </c>
    </row>
    <row r="11" spans="1:11" x14ac:dyDescent="0.25">
      <c r="A11" s="16" t="s">
        <v>4</v>
      </c>
      <c r="B11" s="10">
        <v>24.53032808</v>
      </c>
      <c r="C11" s="10">
        <v>24.665973960000002</v>
      </c>
      <c r="D11" s="10">
        <v>21.85286683</v>
      </c>
      <c r="E11" s="10">
        <v>26.2</v>
      </c>
      <c r="F11" s="10">
        <v>26.6</v>
      </c>
      <c r="G11" s="10">
        <v>22.4</v>
      </c>
      <c r="H11" s="10">
        <v>26.405360999999999</v>
      </c>
      <c r="I11" s="10">
        <v>27.894611999999999</v>
      </c>
      <c r="J11" s="10">
        <v>22</v>
      </c>
      <c r="K11" s="10">
        <f>24.710982</f>
        <v>24.710982000000001</v>
      </c>
    </row>
    <row r="12" spans="1:11" x14ac:dyDescent="0.25">
      <c r="A12" s="16" t="s">
        <v>7</v>
      </c>
      <c r="B12" s="10">
        <v>3.6295860000000002</v>
      </c>
      <c r="C12" s="10">
        <v>2.0887359999999999</v>
      </c>
      <c r="D12" s="10">
        <v>3.9391499300000001</v>
      </c>
      <c r="E12" s="10">
        <v>3.6</v>
      </c>
      <c r="F12" s="10">
        <v>1.3</v>
      </c>
      <c r="G12" s="10">
        <v>5.0999999999999996</v>
      </c>
      <c r="H12" s="10">
        <v>2.0050379999999999</v>
      </c>
      <c r="I12" s="10">
        <v>4.2557150000000004</v>
      </c>
      <c r="J12" s="10">
        <v>3.4</v>
      </c>
      <c r="K12" s="10">
        <f>8.573003</f>
        <v>8.5730029999999999</v>
      </c>
    </row>
    <row r="13" spans="1:11" x14ac:dyDescent="0.25">
      <c r="A13" s="16"/>
      <c r="H13" s="10"/>
      <c r="I13" s="10"/>
      <c r="J13" s="10"/>
      <c r="K13" s="10"/>
    </row>
    <row r="14" spans="1:11" x14ac:dyDescent="0.25">
      <c r="A14" s="3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6" t="s">
        <v>9</v>
      </c>
      <c r="B15" s="10">
        <v>240.3</v>
      </c>
      <c r="C15" s="10">
        <v>224.4</v>
      </c>
      <c r="D15" s="10">
        <v>260.5</v>
      </c>
      <c r="E15" s="10">
        <v>281.60000000000002</v>
      </c>
      <c r="F15" s="10">
        <v>346.7</v>
      </c>
      <c r="G15" s="10">
        <v>431.3</v>
      </c>
      <c r="H15" s="10">
        <v>343.1</v>
      </c>
      <c r="I15" s="10">
        <v>366.3</v>
      </c>
      <c r="J15" s="10">
        <v>314.3</v>
      </c>
      <c r="K15" s="10">
        <f>300.244617</f>
        <v>300.24461700000001</v>
      </c>
    </row>
    <row r="16" spans="1:11" x14ac:dyDescent="0.25">
      <c r="A16" s="17" t="s">
        <v>10</v>
      </c>
      <c r="B16" s="11">
        <v>197.59999999999997</v>
      </c>
      <c r="C16" s="11">
        <v>218.9</v>
      </c>
      <c r="D16" s="11">
        <v>174.1</v>
      </c>
      <c r="E16" s="11">
        <v>185.29999999999995</v>
      </c>
      <c r="F16" s="11">
        <v>188.8</v>
      </c>
      <c r="G16" s="11">
        <v>271.09999999999997</v>
      </c>
      <c r="H16" s="11">
        <v>354.8</v>
      </c>
      <c r="I16" s="11">
        <v>195</v>
      </c>
      <c r="J16" s="11">
        <v>369.5</v>
      </c>
      <c r="K16" s="11">
        <f>233.500229</f>
        <v>233.50022899999999</v>
      </c>
    </row>
    <row r="17" spans="1:1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20" spans="1:11" x14ac:dyDescent="0.25">
      <c r="A20" s="2"/>
    </row>
    <row r="24" spans="1:11" x14ac:dyDescent="0.25">
      <c r="A24" s="2"/>
    </row>
    <row r="27" spans="1:11" x14ac:dyDescent="0.25">
      <c r="A27" s="2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7" spans="1:11" x14ac:dyDescent="0.25">
      <c r="A47" s="4"/>
      <c r="B47" s="7" t="str">
        <f>B3</f>
        <v>2015-16</v>
      </c>
      <c r="C47" s="7" t="str">
        <f t="shared" ref="C47:G47" si="0">C3</f>
        <v>2016-17</v>
      </c>
      <c r="D47" s="7" t="str">
        <f t="shared" si="0"/>
        <v>2017-18</v>
      </c>
      <c r="E47" s="7" t="str">
        <f t="shared" si="0"/>
        <v>2018-19</v>
      </c>
      <c r="F47" s="7" t="str">
        <f t="shared" si="0"/>
        <v>2019-20</v>
      </c>
      <c r="G47" s="7" t="str">
        <f t="shared" si="0"/>
        <v>2020-21</v>
      </c>
      <c r="H47" s="7" t="str">
        <f t="shared" ref="H47:K47" si="1">H3</f>
        <v>2021-22</v>
      </c>
      <c r="I47" s="7" t="str">
        <f t="shared" si="1"/>
        <v>2022-23</v>
      </c>
      <c r="J47" s="7" t="str">
        <f t="shared" si="1"/>
        <v>2023-24</v>
      </c>
      <c r="K47" s="7" t="str">
        <f t="shared" si="1"/>
        <v>2024-25</v>
      </c>
    </row>
    <row r="48" spans="1:11" x14ac:dyDescent="0.25">
      <c r="A48" s="4" t="s">
        <v>2</v>
      </c>
      <c r="B48" s="9">
        <f>B7</f>
        <v>313.09716438000004</v>
      </c>
      <c r="C48" s="9">
        <f t="shared" ref="C48:F48" si="2">C7</f>
        <v>315.14850503999997</v>
      </c>
      <c r="D48" s="9">
        <f t="shared" si="2"/>
        <v>314.27642957000006</v>
      </c>
      <c r="E48" s="9">
        <f t="shared" si="2"/>
        <v>326.7</v>
      </c>
      <c r="F48" s="9">
        <f t="shared" si="2"/>
        <v>349.9</v>
      </c>
      <c r="G48" s="9">
        <f t="shared" ref="G48:K48" si="3">G7</f>
        <v>415.5</v>
      </c>
      <c r="H48" s="9">
        <f t="shared" si="3"/>
        <v>393.47590100000002</v>
      </c>
      <c r="I48" s="9">
        <f t="shared" si="3"/>
        <v>438.03267</v>
      </c>
      <c r="J48" s="9">
        <f t="shared" si="3"/>
        <v>348.2</v>
      </c>
      <c r="K48" s="9">
        <f t="shared" si="3"/>
        <v>405.552119</v>
      </c>
    </row>
    <row r="49" spans="1:11" x14ac:dyDescent="0.25">
      <c r="A49" s="4" t="s">
        <v>13</v>
      </c>
      <c r="B49" s="9">
        <f>+B8+B10+B11+B9+B12</f>
        <v>124.83764061000001</v>
      </c>
      <c r="C49" s="9">
        <f t="shared" ref="C49:J49" si="4">+C8+C10+C11+C9+C12</f>
        <v>128.10313108</v>
      </c>
      <c r="D49" s="9">
        <f t="shared" si="4"/>
        <v>120.24615718000001</v>
      </c>
      <c r="E49" s="9">
        <f t="shared" si="4"/>
        <v>140.1</v>
      </c>
      <c r="F49" s="9">
        <f t="shared" si="4"/>
        <v>185.5</v>
      </c>
      <c r="G49" s="9">
        <f t="shared" si="4"/>
        <v>286.89999999999998</v>
      </c>
      <c r="H49" s="9">
        <f t="shared" si="4"/>
        <v>304.412666</v>
      </c>
      <c r="I49" s="9">
        <f t="shared" si="4"/>
        <v>123.26095699999998</v>
      </c>
      <c r="J49" s="9">
        <f t="shared" si="4"/>
        <v>335.7</v>
      </c>
      <c r="K49" s="9">
        <f t="shared" ref="K49" si="5">+K8+K9+K10+K11+K12</f>
        <v>128.18974700000001</v>
      </c>
    </row>
    <row r="50" spans="1:11" x14ac:dyDescent="0.25">
      <c r="A50" s="4" t="s">
        <v>12</v>
      </c>
      <c r="B50" s="9">
        <f t="shared" ref="B50:J50" si="6">SUM(B48:B49)</f>
        <v>437.93480499000003</v>
      </c>
      <c r="C50" s="9">
        <f t="shared" ref="C50:F50" si="7">SUM(C48:C49)</f>
        <v>443.25163611999994</v>
      </c>
      <c r="D50" s="9">
        <f t="shared" si="7"/>
        <v>434.52258675000007</v>
      </c>
      <c r="E50" s="9">
        <f t="shared" si="7"/>
        <v>466.79999999999995</v>
      </c>
      <c r="F50" s="9">
        <f t="shared" si="7"/>
        <v>535.4</v>
      </c>
      <c r="G50" s="9">
        <f t="shared" si="6"/>
        <v>702.4</v>
      </c>
      <c r="H50" s="9">
        <f t="shared" si="6"/>
        <v>697.88856699999997</v>
      </c>
      <c r="I50" s="9">
        <f t="shared" si="6"/>
        <v>561.29362700000001</v>
      </c>
      <c r="J50" s="9">
        <f t="shared" si="6"/>
        <v>683.9</v>
      </c>
      <c r="K50" s="9">
        <f>SUM(K48:K49)</f>
        <v>533.74186600000007</v>
      </c>
    </row>
  </sheetData>
  <sortState xmlns:xlrd2="http://schemas.microsoft.com/office/spreadsheetml/2017/richdata2" ref="A7:L12">
    <sortCondition descending="1" ref="K7:K12"/>
  </sortState>
  <printOptions horizontalCentered="1" verticalCentered="1"/>
  <pageMargins left="0.45" right="0.45" top="0.75" bottom="0.75" header="0.25" footer="0.3"/>
  <pageSetup scale="98" fitToHeight="0"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Extramural Awards</dc:title>
  <dc:creator>Yows, Kristina</dc:creator>
  <cp:lastModifiedBy>Yows, Kristina</cp:lastModifiedBy>
  <cp:lastPrinted>2026-03-02T00:00:46Z</cp:lastPrinted>
  <dcterms:created xsi:type="dcterms:W3CDTF">2015-12-04T21:49:47Z</dcterms:created>
  <dcterms:modified xsi:type="dcterms:W3CDTF">2026-03-02T00:12:55Z</dcterms:modified>
</cp:coreProperties>
</file>