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191E5B4B-B82D-4428-8E08-2426B46241A6}" xr6:coauthVersionLast="47" xr6:coauthVersionMax="47" xr10:uidLastSave="{00000000-0000-0000-0000-000000000000}"/>
  <bookViews>
    <workbookView xWindow="-28920" yWindow="-120" windowWidth="29040" windowHeight="15720" tabRatio="719" xr2:uid="{00000000-000D-0000-FFFF-FFFF00000000}"/>
  </bookViews>
  <sheets>
    <sheet name="Table Ugrad" sheetId="40" r:id="rId1"/>
    <sheet name="Table Grad" sheetId="39" r:id="rId2"/>
  </sheets>
  <definedNames>
    <definedName name="_xlnm.Print_Area" localSheetId="1">'Table Grad'!$A$1:$M$41</definedName>
    <definedName name="_xlnm.Print_Area" localSheetId="0">'Table Ugrad'!$A$1:$M$38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39" l="1"/>
  <c r="M38" i="39"/>
  <c r="M36" i="39"/>
  <c r="M34" i="39"/>
  <c r="L33" i="39"/>
  <c r="L41" i="39" s="1"/>
  <c r="J40" i="39"/>
  <c r="K40" i="39" s="1"/>
  <c r="J39" i="39"/>
  <c r="J38" i="39"/>
  <c r="K38" i="39" s="1"/>
  <c r="J37" i="39"/>
  <c r="J36" i="39"/>
  <c r="K36" i="39" s="1"/>
  <c r="J35" i="39"/>
  <c r="J34" i="39"/>
  <c r="M31" i="40"/>
  <c r="M30" i="40"/>
  <c r="M27" i="40"/>
  <c r="I28" i="39"/>
  <c r="I32" i="40"/>
  <c r="H32" i="40"/>
  <c r="G32" i="40"/>
  <c r="F32" i="40"/>
  <c r="E32" i="40"/>
  <c r="D32" i="40"/>
  <c r="C32" i="40"/>
  <c r="B32" i="40"/>
  <c r="I22" i="40"/>
  <c r="H22" i="40"/>
  <c r="G22" i="40"/>
  <c r="F22" i="40"/>
  <c r="E22" i="40"/>
  <c r="D22" i="40"/>
  <c r="C22" i="40"/>
  <c r="B22" i="40"/>
  <c r="I12" i="40"/>
  <c r="H12" i="40"/>
  <c r="G12" i="40"/>
  <c r="F12" i="40"/>
  <c r="E12" i="40"/>
  <c r="D12" i="40"/>
  <c r="C12" i="40"/>
  <c r="B12" i="40"/>
  <c r="M40" i="39"/>
  <c r="M37" i="39"/>
  <c r="K37" i="39"/>
  <c r="M35" i="39"/>
  <c r="K35" i="39"/>
  <c r="K34" i="39"/>
  <c r="I33" i="39"/>
  <c r="I41" i="39" s="1"/>
  <c r="H33" i="39"/>
  <c r="H41" i="39" s="1"/>
  <c r="G33" i="39"/>
  <c r="G41" i="39" s="1"/>
  <c r="F33" i="39"/>
  <c r="F41" i="39" s="1"/>
  <c r="E33" i="39"/>
  <c r="E41" i="39" s="1"/>
  <c r="D33" i="39"/>
  <c r="D41" i="39" s="1"/>
  <c r="C33" i="39"/>
  <c r="C41" i="39" s="1"/>
  <c r="B33" i="39"/>
  <c r="B41" i="39" s="1"/>
  <c r="J31" i="40"/>
  <c r="K31" i="40" s="1"/>
  <c r="J30" i="40"/>
  <c r="K30" i="40" s="1"/>
  <c r="M29" i="40"/>
  <c r="J29" i="40"/>
  <c r="K29" i="40" s="1"/>
  <c r="J28" i="40"/>
  <c r="K28" i="40" s="1"/>
  <c r="J27" i="40"/>
  <c r="K27" i="40" s="1"/>
  <c r="B7" i="39"/>
  <c r="B15" i="39" s="1"/>
  <c r="C7" i="39"/>
  <c r="C15" i="39" s="1"/>
  <c r="D7" i="39"/>
  <c r="D15" i="39" s="1"/>
  <c r="E7" i="39"/>
  <c r="E15" i="39" s="1"/>
  <c r="F7" i="39"/>
  <c r="F15" i="39" s="1"/>
  <c r="G7" i="39"/>
  <c r="G15" i="39" s="1"/>
  <c r="H7" i="39"/>
  <c r="H15" i="39" s="1"/>
  <c r="I7" i="39"/>
  <c r="I15" i="39" s="1"/>
  <c r="J8" i="39"/>
  <c r="K8" i="39" s="1"/>
  <c r="J9" i="39"/>
  <c r="K9" i="39" s="1"/>
  <c r="M9" i="39"/>
  <c r="J10" i="39"/>
  <c r="K10" i="39" s="1"/>
  <c r="M10" i="39"/>
  <c r="J11" i="39"/>
  <c r="K11" i="39" s="1"/>
  <c r="M11" i="39"/>
  <c r="J12" i="39"/>
  <c r="K12" i="39" s="1"/>
  <c r="M12" i="39"/>
  <c r="J13" i="39"/>
  <c r="K13" i="39" s="1"/>
  <c r="M13" i="39"/>
  <c r="J14" i="39"/>
  <c r="K14" i="39" s="1"/>
  <c r="M14" i="39"/>
  <c r="M21" i="40"/>
  <c r="J21" i="40"/>
  <c r="K21" i="40" s="1"/>
  <c r="M20" i="40"/>
  <c r="J20" i="40"/>
  <c r="K20" i="40" s="1"/>
  <c r="M19" i="40"/>
  <c r="J19" i="40"/>
  <c r="K19" i="40" s="1"/>
  <c r="J18" i="40"/>
  <c r="K18" i="40" s="1"/>
  <c r="M17" i="40"/>
  <c r="J17" i="40"/>
  <c r="K17" i="40" s="1"/>
  <c r="M11" i="40"/>
  <c r="J11" i="40"/>
  <c r="K11" i="40" s="1"/>
  <c r="M10" i="40"/>
  <c r="J10" i="40"/>
  <c r="K10" i="40" s="1"/>
  <c r="M9" i="40"/>
  <c r="J9" i="40"/>
  <c r="K9" i="40" s="1"/>
  <c r="J8" i="40"/>
  <c r="K8" i="40" s="1"/>
  <c r="M7" i="40"/>
  <c r="J7" i="40"/>
  <c r="K7" i="40" s="1"/>
  <c r="M27" i="39"/>
  <c r="J27" i="39"/>
  <c r="K27" i="39" s="1"/>
  <c r="M26" i="39"/>
  <c r="J26" i="39"/>
  <c r="K26" i="39" s="1"/>
  <c r="M25" i="39"/>
  <c r="J25" i="39"/>
  <c r="K25" i="39" s="1"/>
  <c r="M24" i="39"/>
  <c r="J24" i="39"/>
  <c r="K24" i="39" s="1"/>
  <c r="M23" i="39"/>
  <c r="J23" i="39"/>
  <c r="K23" i="39" s="1"/>
  <c r="J22" i="39"/>
  <c r="K22" i="39" s="1"/>
  <c r="M21" i="39"/>
  <c r="J21" i="39"/>
  <c r="K21" i="39" s="1"/>
  <c r="I20" i="39"/>
  <c r="H20" i="39"/>
  <c r="H28" i="39" s="1"/>
  <c r="G20" i="39"/>
  <c r="G28" i="39" s="1"/>
  <c r="F20" i="39"/>
  <c r="F28" i="39" s="1"/>
  <c r="E20" i="39"/>
  <c r="E28" i="39" s="1"/>
  <c r="D20" i="39"/>
  <c r="D28" i="39" s="1"/>
  <c r="C20" i="39"/>
  <c r="C28" i="39" s="1"/>
  <c r="B20" i="39"/>
  <c r="B28" i="39" s="1"/>
  <c r="J33" i="39" l="1"/>
  <c r="J41" i="39"/>
  <c r="K39" i="39"/>
  <c r="K32" i="40"/>
  <c r="M41" i="39"/>
  <c r="K22" i="40"/>
  <c r="J32" i="40"/>
  <c r="L32" i="40"/>
  <c r="M32" i="40" s="1"/>
  <c r="K12" i="40"/>
  <c r="J22" i="40"/>
  <c r="L12" i="40"/>
  <c r="M12" i="40" s="1"/>
  <c r="L22" i="40"/>
  <c r="M22" i="40" s="1"/>
  <c r="J12" i="40"/>
  <c r="M33" i="39"/>
  <c r="L7" i="39"/>
  <c r="J7" i="39"/>
  <c r="M28" i="40"/>
  <c r="M8" i="40"/>
  <c r="M8" i="39"/>
  <c r="L20" i="39"/>
  <c r="M18" i="40"/>
  <c r="M22" i="39"/>
  <c r="J20" i="39"/>
  <c r="M7" i="39" l="1"/>
  <c r="L15" i="39"/>
  <c r="M15" i="39" s="1"/>
  <c r="K20" i="39"/>
  <c r="K28" i="39" s="1"/>
  <c r="K43" i="40" s="1"/>
  <c r="J28" i="39"/>
  <c r="M20" i="39"/>
  <c r="L28" i="39"/>
  <c r="M28" i="39" s="1"/>
  <c r="K7" i="39"/>
  <c r="K15" i="39" s="1"/>
  <c r="K42" i="40" s="1"/>
  <c r="J15" i="39"/>
  <c r="K33" i="39"/>
  <c r="K41" i="39" s="1"/>
  <c r="K44" i="40" s="1"/>
</calcChain>
</file>

<file path=xl/sharedStrings.xml><?xml version="1.0" encoding="utf-8"?>
<sst xmlns="http://schemas.openxmlformats.org/spreadsheetml/2006/main" count="152" uniqueCount="36">
  <si>
    <t xml:space="preserve">Graduate </t>
  </si>
  <si>
    <t>Total</t>
  </si>
  <si>
    <t>Undergraduate</t>
  </si>
  <si>
    <t>Major</t>
  </si>
  <si>
    <t>Minor</t>
  </si>
  <si>
    <t>Certificate</t>
  </si>
  <si>
    <t>Preparatory</t>
  </si>
  <si>
    <t>Licensure Preparation</t>
  </si>
  <si>
    <t>Endorsement Preparation</t>
  </si>
  <si>
    <t>Non-degree</t>
  </si>
  <si>
    <t>Non-Degree</t>
  </si>
  <si>
    <t>Endorsement</t>
  </si>
  <si>
    <t>Licensure</t>
  </si>
  <si>
    <t>Primary</t>
  </si>
  <si>
    <t>Student Level / Declaration Type</t>
  </si>
  <si>
    <t>Non-Primary</t>
  </si>
  <si>
    <t>Professional - Major</t>
  </si>
  <si>
    <t>Postgraduate - Non-degree</t>
  </si>
  <si>
    <t>Fall Semester Program of Study Count by Primary Student Level and Declaration Type</t>
  </si>
  <si>
    <t>Major / Preparatory</t>
  </si>
  <si>
    <t xml:space="preserve">  POSs for undergraduate students who intend to pursue a bachelor's degree but have not yet selected a major (e.g., University College Open Major or Undeclared Engineering);</t>
  </si>
  <si>
    <t xml:space="preserve">  and the pre-Professional MBA program.</t>
  </si>
  <si>
    <t xml:space="preserve">Preparatory programs of study include pre-professional programs (such as pre-medicine or pre-law); "interest" programs (such as music interest or nursing interest); </t>
  </si>
  <si>
    <t>Students with at least one non-primary POS</t>
  </si>
  <si>
    <t>Distinct Count</t>
  </si>
  <si>
    <t>Pct</t>
  </si>
  <si>
    <t>Notes: "Program of study" (POS) counts for this report are rolled up at the program level (by declaration type and objective) and do not include declared sub-programs as unique POSs.</t>
  </si>
  <si>
    <t>Fall 2020</t>
  </si>
  <si>
    <t>Fall 2015</t>
  </si>
  <si>
    <t>Fall 2025</t>
  </si>
  <si>
    <t>Source: MAUI student information system.</t>
  </si>
  <si>
    <t>Graduate, Professional, Postgraduate</t>
  </si>
  <si>
    <t>Totals</t>
  </si>
  <si>
    <t>continued</t>
  </si>
  <si>
    <r>
      <t xml:space="preserve">Fall Semester Program of Study Count by Primary Student Level and Declaration Type, </t>
    </r>
    <r>
      <rPr>
        <b/>
        <i/>
        <sz val="11"/>
        <rFont val="Arial"/>
        <family val="2"/>
        <scheme val="minor"/>
      </rPr>
      <t>continued</t>
    </r>
  </si>
  <si>
    <t>Declaration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</si>
</sst>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8"/>
      <name val="Arial Narrow"/>
      <family val="2"/>
    </font>
    <font>
      <b/>
      <sz val="10"/>
      <name val="Arial"/>
      <family val="2"/>
      <scheme val="minor"/>
    </font>
    <font>
      <b/>
      <i/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1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0" fontId="4" fillId="0" borderId="0" xfId="0" applyFont="1"/>
    <xf numFmtId="0" fontId="5" fillId="0" borderId="1" xfId="0" applyFont="1" applyBorder="1"/>
    <xf numFmtId="0" fontId="6" fillId="0" borderId="0" xfId="0" applyFont="1"/>
    <xf numFmtId="3" fontId="6" fillId="0" borderId="0" xfId="0" applyNumberFormat="1" applyFont="1"/>
    <xf numFmtId="3" fontId="6" fillId="0" borderId="0" xfId="1" applyNumberFormat="1" applyFont="1" applyFill="1" applyBorder="1"/>
    <xf numFmtId="0" fontId="6" fillId="0" borderId="2" xfId="0" applyFont="1" applyBorder="1"/>
    <xf numFmtId="3" fontId="5" fillId="0" borderId="0" xfId="1" applyNumberFormat="1" applyFont="1" applyFill="1" applyBorder="1"/>
    <xf numFmtId="3" fontId="6" fillId="0" borderId="2" xfId="1" applyNumberFormat="1" applyFont="1" applyFill="1" applyBorder="1"/>
    <xf numFmtId="0" fontId="5" fillId="0" borderId="1" xfId="0" applyFont="1" applyBorder="1" applyAlignment="1">
      <alignment horizontal="left"/>
    </xf>
    <xf numFmtId="3" fontId="5" fillId="0" borderId="1" xfId="1" applyNumberFormat="1" applyFont="1" applyBorder="1"/>
    <xf numFmtId="3" fontId="7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left" indent="1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4" xfId="0" applyFont="1" applyBorder="1" applyAlignment="1">
      <alignment horizontal="right"/>
    </xf>
    <xf numFmtId="3" fontId="6" fillId="0" borderId="3" xfId="1" applyNumberFormat="1" applyFont="1" applyFill="1" applyBorder="1"/>
    <xf numFmtId="3" fontId="5" fillId="0" borderId="3" xfId="1" applyNumberFormat="1" applyFont="1" applyFill="1" applyBorder="1"/>
    <xf numFmtId="3" fontId="6" fillId="0" borderId="5" xfId="1" applyNumberFormat="1" applyFont="1" applyFill="1" applyBorder="1"/>
    <xf numFmtId="3" fontId="5" fillId="0" borderId="4" xfId="1" applyNumberFormat="1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6" fillId="0" borderId="6" xfId="1" applyNumberFormat="1" applyFont="1" applyFill="1" applyBorder="1"/>
    <xf numFmtId="3" fontId="5" fillId="0" borderId="6" xfId="1" applyNumberFormat="1" applyFont="1" applyFill="1" applyBorder="1"/>
    <xf numFmtId="3" fontId="6" fillId="0" borderId="7" xfId="1" applyNumberFormat="1" applyFont="1" applyFill="1" applyBorder="1"/>
    <xf numFmtId="3" fontId="5" fillId="0" borderId="8" xfId="1" applyNumberFormat="1" applyFont="1" applyBorder="1"/>
    <xf numFmtId="0" fontId="5" fillId="0" borderId="9" xfId="0" applyFont="1" applyBorder="1" applyAlignment="1">
      <alignment horizontal="centerContinuous"/>
    </xf>
    <xf numFmtId="3" fontId="1" fillId="0" borderId="0" xfId="0" applyNumberFormat="1" applyFont="1"/>
    <xf numFmtId="3" fontId="5" fillId="0" borderId="7" xfId="1" applyNumberFormat="1" applyFont="1" applyFill="1" applyBorder="1"/>
    <xf numFmtId="3" fontId="5" fillId="0" borderId="5" xfId="1" applyNumberFormat="1" applyFont="1" applyFill="1" applyBorder="1"/>
    <xf numFmtId="3" fontId="5" fillId="0" borderId="2" xfId="1" applyNumberFormat="1" applyFont="1" applyFill="1" applyBorder="1"/>
    <xf numFmtId="0" fontId="5" fillId="0" borderId="10" xfId="0" applyFont="1" applyBorder="1" applyAlignment="1">
      <alignment horizontal="centerContinuous"/>
    </xf>
    <xf numFmtId="0" fontId="1" fillId="0" borderId="3" xfId="0" applyFont="1" applyBorder="1"/>
    <xf numFmtId="164" fontId="6" fillId="0" borderId="13" xfId="2" applyNumberFormat="1" applyFont="1" applyFill="1" applyBorder="1"/>
    <xf numFmtId="164" fontId="5" fillId="0" borderId="13" xfId="2" applyNumberFormat="1" applyFont="1" applyFill="1" applyBorder="1"/>
    <xf numFmtId="164" fontId="6" fillId="0" borderId="14" xfId="2" applyNumberFormat="1" applyFont="1" applyFill="1" applyBorder="1"/>
    <xf numFmtId="164" fontId="5" fillId="0" borderId="12" xfId="2" applyNumberFormat="1" applyFont="1" applyBorder="1"/>
    <xf numFmtId="0" fontId="5" fillId="0" borderId="11" xfId="0" applyFont="1" applyBorder="1" applyAlignment="1">
      <alignment horizontal="centerContinuous" vertical="center" wrapText="1"/>
    </xf>
    <xf numFmtId="164" fontId="5" fillId="0" borderId="11" xfId="2" applyNumberFormat="1" applyFont="1" applyBorder="1" applyAlignment="1">
      <alignment horizontal="center"/>
    </xf>
    <xf numFmtId="164" fontId="5" fillId="0" borderId="14" xfId="2" applyNumberFormat="1" applyFont="1" applyFill="1" applyBorder="1"/>
    <xf numFmtId="0" fontId="5" fillId="0" borderId="0" xfId="0" applyFont="1" applyAlignment="1">
      <alignment horizontal="left"/>
    </xf>
    <xf numFmtId="3" fontId="5" fillId="0" borderId="0" xfId="1" applyNumberFormat="1" applyFont="1" applyBorder="1"/>
    <xf numFmtId="164" fontId="5" fillId="0" borderId="0" xfId="2" applyNumberFormat="1" applyFont="1" applyBorder="1"/>
    <xf numFmtId="0" fontId="10" fillId="0" borderId="0" xfId="0" applyFont="1" applyAlignment="1">
      <alignment horizontal="right"/>
    </xf>
    <xf numFmtId="0" fontId="13" fillId="2" borderId="1" xfId="0" applyFont="1" applyFill="1" applyBorder="1" applyAlignment="1">
      <alignment horizontal="centerContinuous"/>
    </xf>
    <xf numFmtId="0" fontId="13" fillId="2" borderId="4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3" fillId="2" borderId="0" xfId="0" applyFont="1" applyFill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0" fontId="6" fillId="0" borderId="2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5" fillId="0" borderId="10" xfId="0" applyFont="1" applyBorder="1" applyAlignment="1">
      <alignment horizontal="right"/>
    </xf>
  </cellXfs>
  <cellStyles count="5">
    <cellStyle name="Comma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4BBE-76FB-47EF-98CE-20FC7436BAC6}">
  <sheetPr>
    <pageSetUpPr fitToPage="1"/>
  </sheetPr>
  <dimension ref="A1:N45"/>
  <sheetViews>
    <sheetView tabSelected="1" workbookViewId="0">
      <pane xSplit="2" ySplit="6" topLeftCell="C7" activePane="bottomRight" state="frozen"/>
      <selection pane="topRight" activeCell="D1" sqref="D1"/>
      <selection pane="bottomLeft" activeCell="A6" sqref="A6"/>
      <selection pane="bottomRight" activeCell="P18" sqref="P18"/>
    </sheetView>
  </sheetViews>
  <sheetFormatPr defaultColWidth="9" defaultRowHeight="12.5" x14ac:dyDescent="0.25"/>
  <cols>
    <col min="1" max="1" width="19.6640625" style="1" customWidth="1"/>
    <col min="2" max="2" width="7.58203125" style="1" customWidth="1"/>
    <col min="3" max="11" width="8.58203125" style="1" customWidth="1"/>
    <col min="12" max="12" width="11.33203125" style="1" customWidth="1"/>
    <col min="13" max="13" width="5.83203125" style="1" customWidth="1"/>
    <col min="14" max="14" width="6.75" style="1" customWidth="1"/>
    <col min="15" max="16384" width="9" style="1"/>
  </cols>
  <sheetData>
    <row r="1" spans="1:14" ht="14" x14ac:dyDescent="0.3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4" x14ac:dyDescent="0.3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14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14" ht="13" x14ac:dyDescent="0.3">
      <c r="A4" s="52" t="s">
        <v>29</v>
      </c>
      <c r="B4" s="53"/>
      <c r="C4" s="52"/>
      <c r="D4" s="52"/>
      <c r="E4" s="52"/>
      <c r="F4" s="52"/>
      <c r="G4" s="52"/>
      <c r="H4" s="52"/>
      <c r="I4" s="52"/>
      <c r="J4" s="52"/>
      <c r="K4" s="52"/>
      <c r="L4" s="54"/>
      <c r="M4" s="55"/>
      <c r="N4" s="7"/>
    </row>
    <row r="5" spans="1:14" ht="28" customHeight="1" x14ac:dyDescent="0.25">
      <c r="A5" s="19" t="s">
        <v>13</v>
      </c>
      <c r="B5" s="20"/>
      <c r="C5" s="34" t="s">
        <v>15</v>
      </c>
      <c r="D5" s="19"/>
      <c r="E5" s="19"/>
      <c r="F5" s="19"/>
      <c r="G5" s="19"/>
      <c r="H5" s="19"/>
      <c r="I5" s="19"/>
      <c r="J5" s="19"/>
      <c r="K5" s="26" t="s">
        <v>1</v>
      </c>
      <c r="L5" s="45" t="s">
        <v>23</v>
      </c>
      <c r="M5" s="39"/>
      <c r="N5" s="14"/>
    </row>
    <row r="6" spans="1:14" x14ac:dyDescent="0.25">
      <c r="A6" s="5" t="s">
        <v>35</v>
      </c>
      <c r="B6" s="59"/>
      <c r="C6" s="27" t="s">
        <v>3</v>
      </c>
      <c r="D6" s="28" t="s">
        <v>6</v>
      </c>
      <c r="E6" s="28" t="s">
        <v>5</v>
      </c>
      <c r="F6" s="28" t="s">
        <v>12</v>
      </c>
      <c r="G6" s="29" t="s">
        <v>11</v>
      </c>
      <c r="H6" s="28" t="s">
        <v>4</v>
      </c>
      <c r="I6" s="28" t="s">
        <v>10</v>
      </c>
      <c r="J6" s="28" t="s">
        <v>1</v>
      </c>
      <c r="K6" s="26"/>
      <c r="L6" s="26" t="s">
        <v>24</v>
      </c>
      <c r="M6" s="46" t="s">
        <v>25</v>
      </c>
    </row>
    <row r="7" spans="1:14" x14ac:dyDescent="0.25">
      <c r="A7" s="18" t="s">
        <v>19</v>
      </c>
      <c r="B7" s="30">
        <v>22907</v>
      </c>
      <c r="C7" s="22">
        <v>3424</v>
      </c>
      <c r="D7" s="8">
        <v>4551</v>
      </c>
      <c r="E7" s="8">
        <v>1808</v>
      </c>
      <c r="F7" s="8">
        <v>566</v>
      </c>
      <c r="G7" s="8">
        <v>225</v>
      </c>
      <c r="H7" s="8">
        <v>5113</v>
      </c>
      <c r="I7" s="8">
        <v>10</v>
      </c>
      <c r="J7" s="8">
        <f t="shared" ref="J7:J11" si="0">SUM(C7:I7)</f>
        <v>15697</v>
      </c>
      <c r="K7" s="22">
        <f>+J7+B7</f>
        <v>38604</v>
      </c>
      <c r="L7" s="22">
        <v>11287</v>
      </c>
      <c r="M7" s="41">
        <f t="shared" ref="M7:M12" si="1">IFERROR(+L7/B7,0)</f>
        <v>0.49273147946042695</v>
      </c>
    </row>
    <row r="8" spans="1:14" x14ac:dyDescent="0.25">
      <c r="A8" s="18" t="s">
        <v>5</v>
      </c>
      <c r="B8" s="30">
        <v>58</v>
      </c>
      <c r="C8" s="22">
        <v>0</v>
      </c>
      <c r="D8" s="8">
        <v>0</v>
      </c>
      <c r="E8" s="8">
        <v>1</v>
      </c>
      <c r="F8" s="8">
        <v>0</v>
      </c>
      <c r="G8" s="8">
        <v>0</v>
      </c>
      <c r="H8" s="8">
        <v>2</v>
      </c>
      <c r="I8" s="8">
        <v>0</v>
      </c>
      <c r="J8" s="8">
        <f t="shared" si="0"/>
        <v>3</v>
      </c>
      <c r="K8" s="22">
        <f t="shared" ref="K8:K11" si="2">+J8+B8</f>
        <v>61</v>
      </c>
      <c r="L8" s="22">
        <v>2</v>
      </c>
      <c r="M8" s="41">
        <f t="shared" si="1"/>
        <v>3.4482758620689655E-2</v>
      </c>
    </row>
    <row r="9" spans="1:14" x14ac:dyDescent="0.25">
      <c r="A9" s="18" t="s">
        <v>7</v>
      </c>
      <c r="B9" s="30">
        <v>1</v>
      </c>
      <c r="C9" s="22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f t="shared" si="0"/>
        <v>0</v>
      </c>
      <c r="K9" s="22">
        <f t="shared" si="2"/>
        <v>1</v>
      </c>
      <c r="L9" s="22">
        <v>0</v>
      </c>
      <c r="M9" s="41">
        <f t="shared" si="1"/>
        <v>0</v>
      </c>
    </row>
    <row r="10" spans="1:14" x14ac:dyDescent="0.25">
      <c r="A10" s="18" t="s">
        <v>8</v>
      </c>
      <c r="B10" s="30">
        <v>6</v>
      </c>
      <c r="C10" s="22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f t="shared" si="0"/>
        <v>0</v>
      </c>
      <c r="K10" s="22">
        <f t="shared" si="2"/>
        <v>6</v>
      </c>
      <c r="L10" s="22">
        <v>0</v>
      </c>
      <c r="M10" s="41">
        <f t="shared" si="1"/>
        <v>0</v>
      </c>
    </row>
    <row r="11" spans="1:14" x14ac:dyDescent="0.25">
      <c r="A11" s="57" t="s">
        <v>9</v>
      </c>
      <c r="B11" s="32">
        <v>435</v>
      </c>
      <c r="C11" s="24">
        <v>0</v>
      </c>
      <c r="D11" s="11">
        <v>0</v>
      </c>
      <c r="E11" s="11">
        <v>8</v>
      </c>
      <c r="F11" s="11">
        <v>0</v>
      </c>
      <c r="G11" s="11">
        <v>2</v>
      </c>
      <c r="H11" s="11">
        <v>13</v>
      </c>
      <c r="I11" s="11">
        <v>0</v>
      </c>
      <c r="J11" s="11">
        <f t="shared" si="0"/>
        <v>23</v>
      </c>
      <c r="K11" s="24">
        <f t="shared" si="2"/>
        <v>458</v>
      </c>
      <c r="L11" s="24">
        <v>22</v>
      </c>
      <c r="M11" s="43">
        <f t="shared" si="1"/>
        <v>5.057471264367816E-2</v>
      </c>
    </row>
    <row r="12" spans="1:14" x14ac:dyDescent="0.25">
      <c r="A12" s="12" t="s">
        <v>1</v>
      </c>
      <c r="B12" s="33">
        <f>SUM(B7:B11)</f>
        <v>23407</v>
      </c>
      <c r="C12" s="25">
        <f t="shared" ref="C12:K12" si="3">SUM(C7:C11)</f>
        <v>3424</v>
      </c>
      <c r="D12" s="13">
        <f t="shared" si="3"/>
        <v>4551</v>
      </c>
      <c r="E12" s="13">
        <f t="shared" si="3"/>
        <v>1817</v>
      </c>
      <c r="F12" s="13">
        <f t="shared" si="3"/>
        <v>566</v>
      </c>
      <c r="G12" s="13">
        <f t="shared" si="3"/>
        <v>227</v>
      </c>
      <c r="H12" s="13">
        <f t="shared" si="3"/>
        <v>5128</v>
      </c>
      <c r="I12" s="13">
        <f t="shared" si="3"/>
        <v>10</v>
      </c>
      <c r="J12" s="13">
        <f t="shared" si="3"/>
        <v>15723</v>
      </c>
      <c r="K12" s="25">
        <f t="shared" si="3"/>
        <v>39130</v>
      </c>
      <c r="L12" s="25">
        <f>SUM(L7:L11)</f>
        <v>11311</v>
      </c>
      <c r="M12" s="44">
        <f t="shared" si="1"/>
        <v>0.48323151194087238</v>
      </c>
    </row>
    <row r="13" spans="1:14" x14ac:dyDescent="0.25">
      <c r="A13" s="6"/>
      <c r="C13" s="35"/>
      <c r="D13" s="35"/>
      <c r="L13" s="40"/>
    </row>
    <row r="14" spans="1:14" ht="13" x14ac:dyDescent="0.3">
      <c r="A14" s="52" t="s">
        <v>27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6"/>
      <c r="M14" s="55"/>
    </row>
    <row r="15" spans="1:14" ht="28" customHeight="1" x14ac:dyDescent="0.25">
      <c r="A15" s="19" t="s">
        <v>13</v>
      </c>
      <c r="B15" s="20"/>
      <c r="C15" s="34" t="s">
        <v>15</v>
      </c>
      <c r="D15" s="19"/>
      <c r="E15" s="19"/>
      <c r="F15" s="19"/>
      <c r="G15" s="19"/>
      <c r="H15" s="19"/>
      <c r="I15" s="19"/>
      <c r="J15" s="19"/>
      <c r="K15" s="26" t="s">
        <v>1</v>
      </c>
      <c r="L15" s="45" t="s">
        <v>23</v>
      </c>
      <c r="M15" s="39"/>
    </row>
    <row r="16" spans="1:14" x14ac:dyDescent="0.25">
      <c r="A16" s="5" t="s">
        <v>35</v>
      </c>
      <c r="B16" s="59"/>
      <c r="C16" s="27" t="s">
        <v>3</v>
      </c>
      <c r="D16" s="28" t="s">
        <v>6</v>
      </c>
      <c r="E16" s="28" t="s">
        <v>5</v>
      </c>
      <c r="F16" s="28" t="s">
        <v>12</v>
      </c>
      <c r="G16" s="29" t="s">
        <v>11</v>
      </c>
      <c r="H16" s="28" t="s">
        <v>4</v>
      </c>
      <c r="I16" s="28" t="s">
        <v>10</v>
      </c>
      <c r="J16" s="28" t="s">
        <v>1</v>
      </c>
      <c r="K16" s="26"/>
      <c r="L16" s="26" t="s">
        <v>24</v>
      </c>
      <c r="M16" s="46" t="s">
        <v>25</v>
      </c>
    </row>
    <row r="17" spans="1:13" x14ac:dyDescent="0.25">
      <c r="A17" s="18" t="s">
        <v>19</v>
      </c>
      <c r="B17" s="30">
        <v>21842</v>
      </c>
      <c r="C17" s="22">
        <v>2938</v>
      </c>
      <c r="D17" s="8">
        <v>3716</v>
      </c>
      <c r="E17" s="8">
        <v>2086</v>
      </c>
      <c r="F17" s="8">
        <v>562</v>
      </c>
      <c r="G17" s="8">
        <v>184</v>
      </c>
      <c r="H17" s="8">
        <v>5093</v>
      </c>
      <c r="I17" s="8">
        <v>39</v>
      </c>
      <c r="J17" s="8">
        <f t="shared" ref="J17:J21" si="4">SUM(C17:I17)</f>
        <v>14618</v>
      </c>
      <c r="K17" s="22">
        <f t="shared" ref="K17:K20" si="5">+J17+B17</f>
        <v>36460</v>
      </c>
      <c r="L17" s="22">
        <v>10538</v>
      </c>
      <c r="M17" s="41">
        <f t="shared" ref="M17:M22" si="6">IFERROR(+L17/B17,0)</f>
        <v>0.48246497573482283</v>
      </c>
    </row>
    <row r="18" spans="1:13" x14ac:dyDescent="0.25">
      <c r="A18" s="18" t="s">
        <v>5</v>
      </c>
      <c r="B18" s="30">
        <v>67</v>
      </c>
      <c r="C18" s="22">
        <v>1</v>
      </c>
      <c r="D18" s="8">
        <v>0</v>
      </c>
      <c r="E18" s="8">
        <v>3</v>
      </c>
      <c r="F18" s="8">
        <v>0</v>
      </c>
      <c r="G18" s="8">
        <v>0</v>
      </c>
      <c r="H18" s="8">
        <v>1</v>
      </c>
      <c r="I18" s="8">
        <v>0</v>
      </c>
      <c r="J18" s="8">
        <f t="shared" si="4"/>
        <v>5</v>
      </c>
      <c r="K18" s="22">
        <f t="shared" si="5"/>
        <v>72</v>
      </c>
      <c r="L18" s="22">
        <v>5</v>
      </c>
      <c r="M18" s="41">
        <f t="shared" si="6"/>
        <v>7.4626865671641784E-2</v>
      </c>
    </row>
    <row r="19" spans="1:13" x14ac:dyDescent="0.25">
      <c r="A19" s="18" t="s">
        <v>7</v>
      </c>
      <c r="B19" s="30">
        <v>10</v>
      </c>
      <c r="C19" s="22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f t="shared" si="4"/>
        <v>1</v>
      </c>
      <c r="K19" s="22">
        <f t="shared" si="5"/>
        <v>11</v>
      </c>
      <c r="L19" s="22">
        <v>1</v>
      </c>
      <c r="M19" s="41">
        <f t="shared" si="6"/>
        <v>0.1</v>
      </c>
    </row>
    <row r="20" spans="1:13" x14ac:dyDescent="0.25">
      <c r="A20" s="18" t="s">
        <v>8</v>
      </c>
      <c r="B20" s="30">
        <v>1</v>
      </c>
      <c r="C20" s="22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f t="shared" si="4"/>
        <v>0</v>
      </c>
      <c r="K20" s="22">
        <f t="shared" si="5"/>
        <v>1</v>
      </c>
      <c r="L20" s="22">
        <v>0</v>
      </c>
      <c r="M20" s="41">
        <f t="shared" si="6"/>
        <v>0</v>
      </c>
    </row>
    <row r="21" spans="1:13" x14ac:dyDescent="0.25">
      <c r="A21" s="57" t="s">
        <v>9</v>
      </c>
      <c r="B21" s="32">
        <v>384</v>
      </c>
      <c r="C21" s="24">
        <v>0</v>
      </c>
      <c r="D21" s="11">
        <v>0</v>
      </c>
      <c r="E21" s="11">
        <v>7</v>
      </c>
      <c r="F21" s="11">
        <v>0</v>
      </c>
      <c r="G21" s="11">
        <v>4</v>
      </c>
      <c r="H21" s="11">
        <v>14</v>
      </c>
      <c r="I21" s="11">
        <v>1</v>
      </c>
      <c r="J21" s="11">
        <f t="shared" si="4"/>
        <v>26</v>
      </c>
      <c r="K21" s="24">
        <f>+J21+B21</f>
        <v>410</v>
      </c>
      <c r="L21" s="24">
        <v>24</v>
      </c>
      <c r="M21" s="43">
        <f t="shared" si="6"/>
        <v>6.25E-2</v>
      </c>
    </row>
    <row r="22" spans="1:13" x14ac:dyDescent="0.25">
      <c r="A22" s="12" t="s">
        <v>1</v>
      </c>
      <c r="B22" s="33">
        <f>SUM(B17:B21)</f>
        <v>22304</v>
      </c>
      <c r="C22" s="25">
        <f t="shared" ref="C22" si="7">SUM(C17:C21)</f>
        <v>2939</v>
      </c>
      <c r="D22" s="13">
        <f t="shared" ref="D22" si="8">SUM(D17:D21)</f>
        <v>3716</v>
      </c>
      <c r="E22" s="13">
        <f t="shared" ref="E22" si="9">SUM(E17:E21)</f>
        <v>2096</v>
      </c>
      <c r="F22" s="13">
        <f t="shared" ref="F22" si="10">SUM(F17:F21)</f>
        <v>562</v>
      </c>
      <c r="G22" s="13">
        <f t="shared" ref="G22" si="11">SUM(G17:G21)</f>
        <v>189</v>
      </c>
      <c r="H22" s="13">
        <f t="shared" ref="H22" si="12">SUM(H17:H21)</f>
        <v>5108</v>
      </c>
      <c r="I22" s="13">
        <f t="shared" ref="I22" si="13">SUM(I17:I21)</f>
        <v>40</v>
      </c>
      <c r="J22" s="13">
        <f t="shared" ref="J22" si="14">SUM(J17:J21)</f>
        <v>14650</v>
      </c>
      <c r="K22" s="25">
        <f t="shared" ref="K22" si="15">SUM(K17:K21)</f>
        <v>36954</v>
      </c>
      <c r="L22" s="25">
        <f>SUM(L17:L21)</f>
        <v>10568</v>
      </c>
      <c r="M22" s="44">
        <f t="shared" si="6"/>
        <v>0.47381635581061693</v>
      </c>
    </row>
    <row r="24" spans="1:13" ht="13" x14ac:dyDescent="0.3">
      <c r="A24" s="52" t="s">
        <v>28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6"/>
      <c r="M24" s="55"/>
    </row>
    <row r="25" spans="1:13" ht="28" customHeight="1" x14ac:dyDescent="0.25">
      <c r="A25" s="19" t="s">
        <v>13</v>
      </c>
      <c r="B25" s="20"/>
      <c r="C25" s="34" t="s">
        <v>15</v>
      </c>
      <c r="D25" s="19"/>
      <c r="E25" s="19"/>
      <c r="F25" s="19"/>
      <c r="G25" s="19"/>
      <c r="H25" s="19"/>
      <c r="I25" s="19"/>
      <c r="J25" s="19"/>
      <c r="K25" s="26" t="s">
        <v>1</v>
      </c>
      <c r="L25" s="45" t="s">
        <v>23</v>
      </c>
      <c r="M25" s="39"/>
    </row>
    <row r="26" spans="1:13" x14ac:dyDescent="0.25">
      <c r="A26" s="5" t="s">
        <v>35</v>
      </c>
      <c r="B26" s="59"/>
      <c r="C26" s="27" t="s">
        <v>3</v>
      </c>
      <c r="D26" s="28" t="s">
        <v>6</v>
      </c>
      <c r="E26" s="28" t="s">
        <v>5</v>
      </c>
      <c r="F26" s="28" t="s">
        <v>12</v>
      </c>
      <c r="G26" s="29" t="s">
        <v>11</v>
      </c>
      <c r="H26" s="28" t="s">
        <v>4</v>
      </c>
      <c r="I26" s="28" t="s">
        <v>10</v>
      </c>
      <c r="J26" s="28" t="s">
        <v>1</v>
      </c>
      <c r="K26" s="26"/>
      <c r="L26" s="26" t="s">
        <v>24</v>
      </c>
      <c r="M26" s="46" t="s">
        <v>25</v>
      </c>
    </row>
    <row r="27" spans="1:13" x14ac:dyDescent="0.25">
      <c r="A27" s="18" t="s">
        <v>19</v>
      </c>
      <c r="B27" s="30">
        <v>21869</v>
      </c>
      <c r="C27" s="22">
        <v>3300</v>
      </c>
      <c r="D27" s="8">
        <v>3805</v>
      </c>
      <c r="E27" s="8">
        <v>1519</v>
      </c>
      <c r="F27" s="8">
        <v>391</v>
      </c>
      <c r="G27" s="8">
        <v>164</v>
      </c>
      <c r="H27" s="8">
        <v>3970</v>
      </c>
      <c r="I27" s="8">
        <v>7</v>
      </c>
      <c r="J27" s="8">
        <f t="shared" ref="J27:J31" si="16">SUM(C27:I27)</f>
        <v>13156</v>
      </c>
      <c r="K27" s="22">
        <f t="shared" ref="K27:K30" si="17">+J27+B27</f>
        <v>35025</v>
      </c>
      <c r="L27" s="22">
        <v>9928</v>
      </c>
      <c r="M27" s="41">
        <f t="shared" ref="M27:M32" si="18">IFERROR(+L27/B27,0)</f>
        <v>0.45397594768850885</v>
      </c>
    </row>
    <row r="28" spans="1:13" x14ac:dyDescent="0.25">
      <c r="A28" s="18" t="s">
        <v>5</v>
      </c>
      <c r="B28" s="30">
        <v>56</v>
      </c>
      <c r="C28" s="22">
        <v>5</v>
      </c>
      <c r="D28" s="8">
        <v>0</v>
      </c>
      <c r="E28" s="8">
        <v>1</v>
      </c>
      <c r="F28" s="8">
        <v>0</v>
      </c>
      <c r="G28" s="8">
        <v>0</v>
      </c>
      <c r="H28" s="8">
        <v>1</v>
      </c>
      <c r="I28" s="8">
        <v>0</v>
      </c>
      <c r="J28" s="8">
        <f t="shared" si="16"/>
        <v>7</v>
      </c>
      <c r="K28" s="22">
        <f t="shared" si="17"/>
        <v>63</v>
      </c>
      <c r="L28" s="22">
        <v>7</v>
      </c>
      <c r="M28" s="41">
        <f t="shared" si="18"/>
        <v>0.125</v>
      </c>
    </row>
    <row r="29" spans="1:13" x14ac:dyDescent="0.25">
      <c r="A29" s="18" t="s">
        <v>7</v>
      </c>
      <c r="B29" s="30">
        <v>24</v>
      </c>
      <c r="C29" s="22">
        <v>2</v>
      </c>
      <c r="D29" s="8">
        <v>0</v>
      </c>
      <c r="E29" s="8">
        <v>0</v>
      </c>
      <c r="F29" s="8">
        <v>0</v>
      </c>
      <c r="G29" s="8">
        <v>7</v>
      </c>
      <c r="H29" s="8">
        <v>0</v>
      </c>
      <c r="I29" s="8">
        <v>0</v>
      </c>
      <c r="J29" s="8">
        <f t="shared" si="16"/>
        <v>9</v>
      </c>
      <c r="K29" s="22">
        <f t="shared" si="17"/>
        <v>33</v>
      </c>
      <c r="L29" s="22">
        <v>8</v>
      </c>
      <c r="M29" s="41">
        <f t="shared" si="18"/>
        <v>0.33333333333333331</v>
      </c>
    </row>
    <row r="30" spans="1:13" x14ac:dyDescent="0.25">
      <c r="A30" s="18" t="s">
        <v>8</v>
      </c>
      <c r="B30" s="30">
        <v>1</v>
      </c>
      <c r="C30" s="22">
        <v>0</v>
      </c>
      <c r="D30" s="8">
        <v>0</v>
      </c>
      <c r="E30" s="8">
        <v>0</v>
      </c>
      <c r="F30" s="8">
        <v>1</v>
      </c>
      <c r="G30" s="8">
        <v>0</v>
      </c>
      <c r="H30" s="8">
        <v>0</v>
      </c>
      <c r="I30" s="8">
        <v>0</v>
      </c>
      <c r="J30" s="8">
        <f t="shared" si="16"/>
        <v>1</v>
      </c>
      <c r="K30" s="22">
        <f t="shared" si="17"/>
        <v>2</v>
      </c>
      <c r="L30" s="22">
        <v>1</v>
      </c>
      <c r="M30" s="41">
        <f t="shared" si="18"/>
        <v>1</v>
      </c>
    </row>
    <row r="31" spans="1:13" x14ac:dyDescent="0.25">
      <c r="A31" s="57" t="s">
        <v>9</v>
      </c>
      <c r="B31" s="32">
        <v>1283</v>
      </c>
      <c r="C31" s="24">
        <v>1</v>
      </c>
      <c r="D31" s="11">
        <v>2</v>
      </c>
      <c r="E31" s="11">
        <v>2</v>
      </c>
      <c r="F31" s="11">
        <v>0</v>
      </c>
      <c r="G31" s="11">
        <v>0</v>
      </c>
      <c r="H31" s="11">
        <v>3</v>
      </c>
      <c r="I31" s="11">
        <v>2</v>
      </c>
      <c r="J31" s="11">
        <f t="shared" si="16"/>
        <v>10</v>
      </c>
      <c r="K31" s="24">
        <f>+J31+B31</f>
        <v>1293</v>
      </c>
      <c r="L31" s="24">
        <v>9</v>
      </c>
      <c r="M31" s="43">
        <f t="shared" si="18"/>
        <v>7.014809041309431E-3</v>
      </c>
    </row>
    <row r="32" spans="1:13" x14ac:dyDescent="0.25">
      <c r="A32" s="12" t="s">
        <v>1</v>
      </c>
      <c r="B32" s="33">
        <f>SUM(B27:B31)</f>
        <v>23233</v>
      </c>
      <c r="C32" s="25">
        <f t="shared" ref="C32" si="19">SUM(C27:C31)</f>
        <v>3308</v>
      </c>
      <c r="D32" s="13">
        <f t="shared" ref="D32" si="20">SUM(D27:D31)</f>
        <v>3807</v>
      </c>
      <c r="E32" s="13">
        <f t="shared" ref="E32" si="21">SUM(E27:E31)</f>
        <v>1522</v>
      </c>
      <c r="F32" s="13">
        <f t="shared" ref="F32" si="22">SUM(F27:F31)</f>
        <v>392</v>
      </c>
      <c r="G32" s="13">
        <f t="shared" ref="G32" si="23">SUM(G27:G31)</f>
        <v>171</v>
      </c>
      <c r="H32" s="13">
        <f t="shared" ref="H32" si="24">SUM(H27:H31)</f>
        <v>3974</v>
      </c>
      <c r="I32" s="13">
        <f t="shared" ref="I32" si="25">SUM(I27:I31)</f>
        <v>9</v>
      </c>
      <c r="J32" s="13">
        <f t="shared" ref="J32" si="26">SUM(J27:J31)</f>
        <v>13183</v>
      </c>
      <c r="K32" s="25">
        <f t="shared" ref="K32" si="27">SUM(K27:K31)</f>
        <v>36416</v>
      </c>
      <c r="L32" s="25">
        <f>SUM(L27:L31)</f>
        <v>9953</v>
      </c>
      <c r="M32" s="44">
        <f t="shared" si="18"/>
        <v>0.42839925967373993</v>
      </c>
    </row>
    <row r="33" spans="1:13" ht="7" customHeight="1" x14ac:dyDescent="0.25">
      <c r="A33" s="6"/>
    </row>
    <row r="34" spans="1:13" x14ac:dyDescent="0.25">
      <c r="A34" s="6" t="s">
        <v>30</v>
      </c>
      <c r="M34" s="51" t="s">
        <v>33</v>
      </c>
    </row>
    <row r="35" spans="1:13" ht="15.5" customHeight="1" x14ac:dyDescent="0.25">
      <c r="A35" s="15" t="s">
        <v>26</v>
      </c>
    </row>
    <row r="36" spans="1:13" x14ac:dyDescent="0.25">
      <c r="A36" s="15" t="s">
        <v>22</v>
      </c>
    </row>
    <row r="37" spans="1:13" x14ac:dyDescent="0.25">
      <c r="A37" s="15" t="s">
        <v>20</v>
      </c>
    </row>
    <row r="38" spans="1:13" x14ac:dyDescent="0.25">
      <c r="A38" s="15" t="s">
        <v>21</v>
      </c>
    </row>
    <row r="41" spans="1:13" x14ac:dyDescent="0.25">
      <c r="K41" s="17" t="s">
        <v>32</v>
      </c>
    </row>
    <row r="42" spans="1:13" x14ac:dyDescent="0.25">
      <c r="J42" s="15">
        <v>2025</v>
      </c>
      <c r="K42" s="16">
        <f>+K12+'Table Grad'!K15</f>
        <v>50476</v>
      </c>
    </row>
    <row r="43" spans="1:13" x14ac:dyDescent="0.25">
      <c r="J43" s="15">
        <v>2020</v>
      </c>
      <c r="K43" s="16">
        <f>+K22+'Table Grad'!K28</f>
        <v>47260</v>
      </c>
    </row>
    <row r="44" spans="1:13" x14ac:dyDescent="0.25">
      <c r="J44" s="15">
        <v>2015</v>
      </c>
      <c r="K44" s="16">
        <f>+K32+'Table Grad'!K41</f>
        <v>45847</v>
      </c>
    </row>
    <row r="45" spans="1:13" x14ac:dyDescent="0.25">
      <c r="J45" s="15"/>
      <c r="K45" s="15"/>
    </row>
  </sheetData>
  <printOptions horizontalCentered="1" verticalCentered="1"/>
  <pageMargins left="0.45" right="0.45" top="0.75" bottom="0.75" header="0.25" footer="0.3"/>
  <pageSetup scale="97" orientation="landscape" r:id="rId1"/>
  <headerFooter scaleWithDoc="0">
    <oddHeader>&amp;C&amp;G</oddHeader>
    <oddFooter xml:space="preserve">&amp;R&amp;"+,Italic"&amp;8Office of the Provost         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6802-CD10-41C8-A071-78F8E365B4FE}">
  <sheetPr>
    <pageSetUpPr fitToPage="1"/>
  </sheetPr>
  <dimension ref="A1:N47"/>
  <sheetViews>
    <sheetView tabSelected="1" workbookViewId="0">
      <pane xSplit="2" ySplit="6" topLeftCell="C7" activePane="bottomRight" state="frozen"/>
      <selection activeCell="P18" sqref="P18"/>
      <selection pane="topRight" activeCell="P18" sqref="P18"/>
      <selection pane="bottomLeft" activeCell="P18" sqref="P18"/>
      <selection pane="bottomRight" activeCell="P18" sqref="P18"/>
    </sheetView>
  </sheetViews>
  <sheetFormatPr defaultColWidth="9" defaultRowHeight="12.5" x14ac:dyDescent="0.25"/>
  <cols>
    <col min="1" max="1" width="18.58203125" style="1" customWidth="1"/>
    <col min="2" max="11" width="8.58203125" style="1" customWidth="1"/>
    <col min="12" max="12" width="11.33203125" style="1" customWidth="1"/>
    <col min="13" max="13" width="5.83203125" style="1" customWidth="1"/>
    <col min="14" max="14" width="6.75" style="1" customWidth="1"/>
    <col min="15" max="16384" width="9" style="1"/>
  </cols>
  <sheetData>
    <row r="1" spans="1:14" ht="17.5" customHeight="1" x14ac:dyDescent="0.3">
      <c r="A1" s="2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14" x14ac:dyDescent="0.3">
      <c r="A2" s="2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14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14" ht="13" x14ac:dyDescent="0.3">
      <c r="A4" s="52" t="s">
        <v>29</v>
      </c>
      <c r="B4" s="53"/>
      <c r="C4" s="52"/>
      <c r="D4" s="52"/>
      <c r="E4" s="52"/>
      <c r="F4" s="52"/>
      <c r="G4" s="52"/>
      <c r="H4" s="52"/>
      <c r="I4" s="52"/>
      <c r="J4" s="52"/>
      <c r="K4" s="52"/>
      <c r="L4" s="54"/>
      <c r="M4" s="55"/>
      <c r="N4" s="7"/>
    </row>
    <row r="5" spans="1:14" ht="28" customHeight="1" x14ac:dyDescent="0.25">
      <c r="A5" s="19" t="s">
        <v>13</v>
      </c>
      <c r="B5" s="20"/>
      <c r="C5" s="34" t="s">
        <v>15</v>
      </c>
      <c r="D5" s="19"/>
      <c r="E5" s="19"/>
      <c r="F5" s="19"/>
      <c r="G5" s="19"/>
      <c r="H5" s="19"/>
      <c r="I5" s="19"/>
      <c r="J5" s="19"/>
      <c r="K5" s="26" t="s">
        <v>1</v>
      </c>
      <c r="L5" s="45" t="s">
        <v>23</v>
      </c>
      <c r="M5" s="39"/>
      <c r="N5" s="14"/>
    </row>
    <row r="6" spans="1:14" x14ac:dyDescent="0.25">
      <c r="A6" s="5" t="s">
        <v>14</v>
      </c>
      <c r="B6" s="21"/>
      <c r="C6" s="27" t="s">
        <v>3</v>
      </c>
      <c r="D6" s="28" t="s">
        <v>6</v>
      </c>
      <c r="E6" s="28" t="s">
        <v>5</v>
      </c>
      <c r="F6" s="28" t="s">
        <v>12</v>
      </c>
      <c r="G6" s="29" t="s">
        <v>11</v>
      </c>
      <c r="H6" s="28" t="s">
        <v>4</v>
      </c>
      <c r="I6" s="28" t="s">
        <v>10</v>
      </c>
      <c r="J6" s="28" t="s">
        <v>1</v>
      </c>
      <c r="K6" s="26"/>
      <c r="L6" s="26" t="s">
        <v>24</v>
      </c>
      <c r="M6" s="46" t="s">
        <v>25</v>
      </c>
    </row>
    <row r="7" spans="1:14" x14ac:dyDescent="0.25">
      <c r="A7" s="6" t="s">
        <v>0</v>
      </c>
      <c r="B7" s="31">
        <f t="shared" ref="B7:I7" si="0">SUM(B8:B12)</f>
        <v>6269</v>
      </c>
      <c r="C7" s="23">
        <f t="shared" si="0"/>
        <v>236</v>
      </c>
      <c r="D7" s="10">
        <f t="shared" si="0"/>
        <v>0</v>
      </c>
      <c r="E7" s="10">
        <f t="shared" si="0"/>
        <v>1290</v>
      </c>
      <c r="F7" s="10">
        <f t="shared" si="0"/>
        <v>103</v>
      </c>
      <c r="G7" s="10">
        <f t="shared" si="0"/>
        <v>75</v>
      </c>
      <c r="H7" s="10">
        <f t="shared" si="0"/>
        <v>1</v>
      </c>
      <c r="I7" s="10">
        <f t="shared" si="0"/>
        <v>23</v>
      </c>
      <c r="J7" s="10">
        <f t="shared" ref="J7:J14" si="1">SUM(C7:I7)</f>
        <v>1728</v>
      </c>
      <c r="K7" s="23">
        <f t="shared" ref="K7:K14" si="2">+J7+B7</f>
        <v>7997</v>
      </c>
      <c r="L7" s="23">
        <f>SUM(L8:L12)</f>
        <v>1241</v>
      </c>
      <c r="M7" s="42">
        <f t="shared" ref="M7:M15" si="3">IFERROR(+L7/B7,0)</f>
        <v>0.19795820705056627</v>
      </c>
    </row>
    <row r="8" spans="1:14" x14ac:dyDescent="0.25">
      <c r="A8" s="18" t="s">
        <v>19</v>
      </c>
      <c r="B8" s="30">
        <v>6005</v>
      </c>
      <c r="C8" s="22">
        <v>235</v>
      </c>
      <c r="D8" s="8">
        <v>0</v>
      </c>
      <c r="E8" s="8">
        <v>1289</v>
      </c>
      <c r="F8" s="8">
        <v>103</v>
      </c>
      <c r="G8" s="8">
        <v>58</v>
      </c>
      <c r="H8" s="8">
        <v>1</v>
      </c>
      <c r="I8" s="8">
        <v>15</v>
      </c>
      <c r="J8" s="8">
        <f t="shared" si="1"/>
        <v>1701</v>
      </c>
      <c r="K8" s="22">
        <f t="shared" si="2"/>
        <v>7706</v>
      </c>
      <c r="L8" s="22">
        <v>1214</v>
      </c>
      <c r="M8" s="41">
        <f t="shared" si="3"/>
        <v>0.20216486261448793</v>
      </c>
    </row>
    <row r="9" spans="1:14" x14ac:dyDescent="0.25">
      <c r="A9" s="58" t="s">
        <v>5</v>
      </c>
      <c r="B9" s="30">
        <v>177</v>
      </c>
      <c r="C9" s="22">
        <v>1</v>
      </c>
      <c r="D9" s="8">
        <v>0</v>
      </c>
      <c r="E9" s="8">
        <v>1</v>
      </c>
      <c r="F9" s="8">
        <v>0</v>
      </c>
      <c r="G9" s="8">
        <v>1</v>
      </c>
      <c r="H9" s="8">
        <v>0</v>
      </c>
      <c r="I9" s="8">
        <v>1</v>
      </c>
      <c r="J9" s="8">
        <f t="shared" si="1"/>
        <v>4</v>
      </c>
      <c r="K9" s="22">
        <f t="shared" si="2"/>
        <v>181</v>
      </c>
      <c r="L9" s="22">
        <v>4</v>
      </c>
      <c r="M9" s="41">
        <f t="shared" si="3"/>
        <v>2.2598870056497175E-2</v>
      </c>
    </row>
    <row r="10" spans="1:14" x14ac:dyDescent="0.25">
      <c r="A10" s="18" t="s">
        <v>7</v>
      </c>
      <c r="B10" s="30">
        <v>0</v>
      </c>
      <c r="C10" s="22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f>SUM(C10:I10)</f>
        <v>0</v>
      </c>
      <c r="K10" s="22">
        <f t="shared" si="2"/>
        <v>0</v>
      </c>
      <c r="L10" s="22">
        <v>0</v>
      </c>
      <c r="M10" s="41">
        <f t="shared" si="3"/>
        <v>0</v>
      </c>
    </row>
    <row r="11" spans="1:14" x14ac:dyDescent="0.25">
      <c r="A11" s="58" t="s">
        <v>8</v>
      </c>
      <c r="B11" s="30">
        <v>2</v>
      </c>
      <c r="C11" s="22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f>SUM(C11:I11)</f>
        <v>0</v>
      </c>
      <c r="K11" s="22">
        <f t="shared" si="2"/>
        <v>2</v>
      </c>
      <c r="L11" s="22">
        <v>0</v>
      </c>
      <c r="M11" s="41">
        <f t="shared" si="3"/>
        <v>0</v>
      </c>
    </row>
    <row r="12" spans="1:14" x14ac:dyDescent="0.25">
      <c r="A12" s="57" t="s">
        <v>9</v>
      </c>
      <c r="B12" s="32">
        <v>85</v>
      </c>
      <c r="C12" s="24">
        <v>0</v>
      </c>
      <c r="D12" s="11">
        <v>0</v>
      </c>
      <c r="E12" s="11">
        <v>0</v>
      </c>
      <c r="F12" s="11">
        <v>0</v>
      </c>
      <c r="G12" s="11">
        <v>16</v>
      </c>
      <c r="H12" s="11">
        <v>0</v>
      </c>
      <c r="I12" s="11">
        <v>7</v>
      </c>
      <c r="J12" s="11">
        <f>SUM(C12:I12)</f>
        <v>23</v>
      </c>
      <c r="K12" s="24">
        <f t="shared" si="2"/>
        <v>108</v>
      </c>
      <c r="L12" s="24">
        <v>23</v>
      </c>
      <c r="M12" s="43">
        <f t="shared" si="3"/>
        <v>0.27058823529411763</v>
      </c>
    </row>
    <row r="13" spans="1:14" x14ac:dyDescent="0.25">
      <c r="A13" s="9" t="s">
        <v>16</v>
      </c>
      <c r="B13" s="36">
        <v>1887</v>
      </c>
      <c r="C13" s="37">
        <v>95</v>
      </c>
      <c r="D13" s="38">
        <v>0</v>
      </c>
      <c r="E13" s="38">
        <v>26</v>
      </c>
      <c r="F13" s="38">
        <v>0</v>
      </c>
      <c r="G13" s="38">
        <v>0</v>
      </c>
      <c r="H13" s="38">
        <v>0</v>
      </c>
      <c r="I13" s="38">
        <v>6</v>
      </c>
      <c r="J13" s="38">
        <f t="shared" si="1"/>
        <v>127</v>
      </c>
      <c r="K13" s="37">
        <f t="shared" si="2"/>
        <v>2014</v>
      </c>
      <c r="L13" s="37">
        <v>125</v>
      </c>
      <c r="M13" s="47">
        <f t="shared" si="3"/>
        <v>6.6242713301536832E-2</v>
      </c>
    </row>
    <row r="14" spans="1:14" x14ac:dyDescent="0.25">
      <c r="A14" s="9" t="s">
        <v>17</v>
      </c>
      <c r="B14" s="36">
        <v>1335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f t="shared" si="1"/>
        <v>0</v>
      </c>
      <c r="K14" s="37">
        <f t="shared" si="2"/>
        <v>1335</v>
      </c>
      <c r="L14" s="37">
        <v>0</v>
      </c>
      <c r="M14" s="47">
        <f t="shared" si="3"/>
        <v>0</v>
      </c>
    </row>
    <row r="15" spans="1:14" x14ac:dyDescent="0.25">
      <c r="A15" s="12" t="s">
        <v>1</v>
      </c>
      <c r="B15" s="33">
        <f>+B7+B13+B14</f>
        <v>9491</v>
      </c>
      <c r="C15" s="25">
        <f t="shared" ref="C15:L15" si="4">+C7+C13+C14</f>
        <v>331</v>
      </c>
      <c r="D15" s="13">
        <f t="shared" si="4"/>
        <v>0</v>
      </c>
      <c r="E15" s="13">
        <f t="shared" si="4"/>
        <v>1316</v>
      </c>
      <c r="F15" s="13">
        <f t="shared" si="4"/>
        <v>103</v>
      </c>
      <c r="G15" s="13">
        <f t="shared" si="4"/>
        <v>75</v>
      </c>
      <c r="H15" s="13">
        <f t="shared" si="4"/>
        <v>1</v>
      </c>
      <c r="I15" s="13">
        <f t="shared" si="4"/>
        <v>29</v>
      </c>
      <c r="J15" s="13">
        <f t="shared" si="4"/>
        <v>1855</v>
      </c>
      <c r="K15" s="25">
        <f t="shared" si="4"/>
        <v>11346</v>
      </c>
      <c r="L15" s="25">
        <f t="shared" si="4"/>
        <v>1366</v>
      </c>
      <c r="M15" s="44">
        <f t="shared" si="3"/>
        <v>0.1439258244652829</v>
      </c>
    </row>
    <row r="16" spans="1:14" x14ac:dyDescent="0.25">
      <c r="A16" s="6"/>
      <c r="C16" s="35"/>
      <c r="D16" s="35"/>
      <c r="L16" s="40"/>
    </row>
    <row r="17" spans="1:13" ht="13" x14ac:dyDescent="0.3">
      <c r="A17" s="52" t="s">
        <v>27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6"/>
      <c r="M17" s="55"/>
    </row>
    <row r="18" spans="1:13" ht="28" customHeight="1" x14ac:dyDescent="0.25">
      <c r="A18" s="19" t="s">
        <v>13</v>
      </c>
      <c r="B18" s="20"/>
      <c r="C18" s="34" t="s">
        <v>15</v>
      </c>
      <c r="D18" s="19"/>
      <c r="E18" s="19"/>
      <c r="F18" s="19"/>
      <c r="G18" s="19"/>
      <c r="H18" s="19"/>
      <c r="I18" s="19"/>
      <c r="J18" s="19"/>
      <c r="K18" s="26" t="s">
        <v>1</v>
      </c>
      <c r="L18" s="45" t="s">
        <v>23</v>
      </c>
      <c r="M18" s="39"/>
    </row>
    <row r="19" spans="1:13" x14ac:dyDescent="0.25">
      <c r="A19" s="5" t="s">
        <v>14</v>
      </c>
      <c r="B19" s="21"/>
      <c r="C19" s="27" t="s">
        <v>3</v>
      </c>
      <c r="D19" s="28" t="s">
        <v>6</v>
      </c>
      <c r="E19" s="28" t="s">
        <v>5</v>
      </c>
      <c r="F19" s="28" t="s">
        <v>12</v>
      </c>
      <c r="G19" s="29" t="s">
        <v>11</v>
      </c>
      <c r="H19" s="28" t="s">
        <v>4</v>
      </c>
      <c r="I19" s="28" t="s">
        <v>10</v>
      </c>
      <c r="J19" s="28" t="s">
        <v>1</v>
      </c>
      <c r="K19" s="26"/>
      <c r="L19" s="26" t="s">
        <v>24</v>
      </c>
      <c r="M19" s="46" t="s">
        <v>25</v>
      </c>
    </row>
    <row r="20" spans="1:13" x14ac:dyDescent="0.25">
      <c r="A20" s="6" t="s">
        <v>0</v>
      </c>
      <c r="B20" s="31">
        <f>SUM(B21:B25)</f>
        <v>6141</v>
      </c>
      <c r="C20" s="23">
        <f>SUM(C21:C25)</f>
        <v>174</v>
      </c>
      <c r="D20" s="10">
        <f t="shared" ref="D20:I20" si="5">SUM(D21:D25)</f>
        <v>8</v>
      </c>
      <c r="E20" s="10">
        <f t="shared" si="5"/>
        <v>516</v>
      </c>
      <c r="F20" s="10">
        <f t="shared" si="5"/>
        <v>99</v>
      </c>
      <c r="G20" s="10">
        <f t="shared" si="5"/>
        <v>33</v>
      </c>
      <c r="H20" s="10">
        <f t="shared" si="5"/>
        <v>2</v>
      </c>
      <c r="I20" s="10">
        <f t="shared" si="5"/>
        <v>35</v>
      </c>
      <c r="J20" s="10">
        <f>SUM(C20:I20)</f>
        <v>867</v>
      </c>
      <c r="K20" s="23">
        <f>+J20+B20</f>
        <v>7008</v>
      </c>
      <c r="L20" s="23">
        <f>SUM(L21:L25)</f>
        <v>798</v>
      </c>
      <c r="M20" s="42">
        <f t="shared" ref="M20:M28" si="6">IFERROR(+L20/B20,0)</f>
        <v>0.12994626282364435</v>
      </c>
    </row>
    <row r="21" spans="1:13" x14ac:dyDescent="0.25">
      <c r="A21" s="18" t="s">
        <v>19</v>
      </c>
      <c r="B21" s="30">
        <v>5877</v>
      </c>
      <c r="C21" s="22">
        <v>174</v>
      </c>
      <c r="D21" s="8">
        <v>6</v>
      </c>
      <c r="E21" s="8">
        <v>512</v>
      </c>
      <c r="F21" s="8">
        <v>99</v>
      </c>
      <c r="G21" s="8">
        <v>29</v>
      </c>
      <c r="H21" s="8">
        <v>2</v>
      </c>
      <c r="I21" s="8">
        <v>18</v>
      </c>
      <c r="J21" s="8">
        <f t="shared" ref="J21:J27" si="7">SUM(C21:I21)</f>
        <v>840</v>
      </c>
      <c r="K21" s="22">
        <f t="shared" ref="K21:K27" si="8">+J21+B21</f>
        <v>6717</v>
      </c>
      <c r="L21" s="22">
        <v>772</v>
      </c>
      <c r="M21" s="41">
        <f t="shared" si="6"/>
        <v>0.13135953717883272</v>
      </c>
    </row>
    <row r="22" spans="1:13" x14ac:dyDescent="0.25">
      <c r="A22" s="58" t="s">
        <v>5</v>
      </c>
      <c r="B22" s="30">
        <v>139</v>
      </c>
      <c r="C22" s="22">
        <v>0</v>
      </c>
      <c r="D22" s="8">
        <v>2</v>
      </c>
      <c r="E22" s="8">
        <v>2</v>
      </c>
      <c r="F22" s="8">
        <v>0</v>
      </c>
      <c r="G22" s="8">
        <v>0</v>
      </c>
      <c r="H22" s="8">
        <v>0</v>
      </c>
      <c r="I22" s="8">
        <v>2</v>
      </c>
      <c r="J22" s="8">
        <f t="shared" si="7"/>
        <v>6</v>
      </c>
      <c r="K22" s="22">
        <f t="shared" si="8"/>
        <v>145</v>
      </c>
      <c r="L22" s="22">
        <v>5</v>
      </c>
      <c r="M22" s="41">
        <f t="shared" si="6"/>
        <v>3.5971223021582732E-2</v>
      </c>
    </row>
    <row r="23" spans="1:13" x14ac:dyDescent="0.25">
      <c r="A23" s="18" t="s">
        <v>7</v>
      </c>
      <c r="B23" s="30">
        <v>0</v>
      </c>
      <c r="C23" s="22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/>
      <c r="J23" s="8">
        <f t="shared" si="7"/>
        <v>0</v>
      </c>
      <c r="K23" s="22">
        <f>+J23+B23</f>
        <v>0</v>
      </c>
      <c r="L23" s="22">
        <v>0</v>
      </c>
      <c r="M23" s="41">
        <f t="shared" si="6"/>
        <v>0</v>
      </c>
    </row>
    <row r="24" spans="1:13" x14ac:dyDescent="0.25">
      <c r="A24" s="58" t="s">
        <v>8</v>
      </c>
      <c r="B24" s="30">
        <v>0</v>
      </c>
      <c r="C24" s="22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f t="shared" si="7"/>
        <v>0</v>
      </c>
      <c r="K24" s="22">
        <f>+J24+B24</f>
        <v>0</v>
      </c>
      <c r="L24" s="22">
        <v>0</v>
      </c>
      <c r="M24" s="41">
        <f t="shared" si="6"/>
        <v>0</v>
      </c>
    </row>
    <row r="25" spans="1:13" x14ac:dyDescent="0.25">
      <c r="A25" s="57" t="s">
        <v>9</v>
      </c>
      <c r="B25" s="32">
        <v>125</v>
      </c>
      <c r="C25" s="24">
        <v>0</v>
      </c>
      <c r="D25" s="11">
        <v>0</v>
      </c>
      <c r="E25" s="11">
        <v>2</v>
      </c>
      <c r="F25" s="11">
        <v>0</v>
      </c>
      <c r="G25" s="11">
        <v>4</v>
      </c>
      <c r="H25" s="11">
        <v>0</v>
      </c>
      <c r="I25" s="11">
        <v>15</v>
      </c>
      <c r="J25" s="11">
        <f>SUM(C25:I25)</f>
        <v>21</v>
      </c>
      <c r="K25" s="24">
        <f>+J25+B25</f>
        <v>146</v>
      </c>
      <c r="L25" s="24">
        <v>21</v>
      </c>
      <c r="M25" s="43">
        <f t="shared" si="6"/>
        <v>0.16800000000000001</v>
      </c>
    </row>
    <row r="26" spans="1:13" x14ac:dyDescent="0.25">
      <c r="A26" s="9" t="s">
        <v>16</v>
      </c>
      <c r="B26" s="36">
        <v>1873</v>
      </c>
      <c r="C26" s="37">
        <v>121</v>
      </c>
      <c r="D26" s="38">
        <v>2</v>
      </c>
      <c r="E26" s="38">
        <v>3</v>
      </c>
      <c r="F26" s="38">
        <v>0</v>
      </c>
      <c r="G26" s="38">
        <v>0</v>
      </c>
      <c r="H26" s="38">
        <v>0</v>
      </c>
      <c r="I26" s="38">
        <v>13</v>
      </c>
      <c r="J26" s="38">
        <f t="shared" si="7"/>
        <v>139</v>
      </c>
      <c r="K26" s="37">
        <f t="shared" si="8"/>
        <v>2012</v>
      </c>
      <c r="L26" s="37">
        <v>138</v>
      </c>
      <c r="M26" s="47">
        <f t="shared" si="6"/>
        <v>7.3678590496529625E-2</v>
      </c>
    </row>
    <row r="27" spans="1:13" x14ac:dyDescent="0.25">
      <c r="A27" s="9" t="s">
        <v>17</v>
      </c>
      <c r="B27" s="36">
        <v>1282</v>
      </c>
      <c r="C27" s="37">
        <v>0</v>
      </c>
      <c r="D27" s="38">
        <v>0</v>
      </c>
      <c r="E27" s="38">
        <v>3</v>
      </c>
      <c r="F27" s="38">
        <v>1</v>
      </c>
      <c r="G27" s="38">
        <v>0</v>
      </c>
      <c r="H27" s="38">
        <v>0</v>
      </c>
      <c r="I27" s="38">
        <v>0</v>
      </c>
      <c r="J27" s="38">
        <f t="shared" si="7"/>
        <v>4</v>
      </c>
      <c r="K27" s="37">
        <f t="shared" si="8"/>
        <v>1286</v>
      </c>
      <c r="L27" s="37">
        <v>4</v>
      </c>
      <c r="M27" s="47">
        <f t="shared" si="6"/>
        <v>3.1201248049921998E-3</v>
      </c>
    </row>
    <row r="28" spans="1:13" x14ac:dyDescent="0.25">
      <c r="A28" s="12" t="s">
        <v>1</v>
      </c>
      <c r="B28" s="33">
        <f>+B20+B26+B27</f>
        <v>9296</v>
      </c>
      <c r="C28" s="25">
        <f t="shared" ref="C28" si="9">+C20+C26+C27</f>
        <v>295</v>
      </c>
      <c r="D28" s="13">
        <f t="shared" ref="D28" si="10">+D20+D26+D27</f>
        <v>10</v>
      </c>
      <c r="E28" s="13">
        <f t="shared" ref="E28" si="11">+E20+E26+E27</f>
        <v>522</v>
      </c>
      <c r="F28" s="13">
        <f t="shared" ref="F28" si="12">+F20+F26+F27</f>
        <v>100</v>
      </c>
      <c r="G28" s="13">
        <f t="shared" ref="G28" si="13">+G20+G26+G27</f>
        <v>33</v>
      </c>
      <c r="H28" s="13">
        <f t="shared" ref="H28" si="14">+H20+H26+H27</f>
        <v>2</v>
      </c>
      <c r="I28" s="13">
        <f t="shared" ref="I28" si="15">+I20+I26+I27</f>
        <v>48</v>
      </c>
      <c r="J28" s="13">
        <f t="shared" ref="J28" si="16">+J20+J26+J27</f>
        <v>1010</v>
      </c>
      <c r="K28" s="25">
        <f t="shared" ref="K28" si="17">+K20+K26+K27</f>
        <v>10306</v>
      </c>
      <c r="L28" s="25">
        <f t="shared" ref="L28" si="18">+L20+L26+L27</f>
        <v>940</v>
      </c>
      <c r="M28" s="44">
        <f t="shared" si="6"/>
        <v>0.10111876075731498</v>
      </c>
    </row>
    <row r="29" spans="1:13" x14ac:dyDescent="0.25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0"/>
    </row>
    <row r="30" spans="1:13" ht="13" x14ac:dyDescent="0.3">
      <c r="A30" s="52" t="s">
        <v>28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6"/>
      <c r="M30" s="55"/>
    </row>
    <row r="31" spans="1:13" ht="28" customHeight="1" x14ac:dyDescent="0.25">
      <c r="A31" s="19" t="s">
        <v>13</v>
      </c>
      <c r="B31" s="20"/>
      <c r="C31" s="34" t="s">
        <v>15</v>
      </c>
      <c r="D31" s="19"/>
      <c r="E31" s="19"/>
      <c r="F31" s="19"/>
      <c r="G31" s="19"/>
      <c r="H31" s="19"/>
      <c r="I31" s="19"/>
      <c r="J31" s="19"/>
      <c r="K31" s="26" t="s">
        <v>1</v>
      </c>
      <c r="L31" s="45" t="s">
        <v>23</v>
      </c>
      <c r="M31" s="39"/>
    </row>
    <row r="32" spans="1:13" x14ac:dyDescent="0.25">
      <c r="A32" s="5" t="s">
        <v>14</v>
      </c>
      <c r="B32" s="21"/>
      <c r="C32" s="27" t="s">
        <v>3</v>
      </c>
      <c r="D32" s="28" t="s">
        <v>6</v>
      </c>
      <c r="E32" s="28" t="s">
        <v>5</v>
      </c>
      <c r="F32" s="28" t="s">
        <v>12</v>
      </c>
      <c r="G32" s="29" t="s">
        <v>11</v>
      </c>
      <c r="H32" s="28" t="s">
        <v>4</v>
      </c>
      <c r="I32" s="28" t="s">
        <v>10</v>
      </c>
      <c r="J32" s="28" t="s">
        <v>1</v>
      </c>
      <c r="K32" s="26"/>
      <c r="L32" s="26" t="s">
        <v>24</v>
      </c>
      <c r="M32" s="46" t="s">
        <v>25</v>
      </c>
    </row>
    <row r="33" spans="1:13" x14ac:dyDescent="0.25">
      <c r="A33" s="6" t="s">
        <v>0</v>
      </c>
      <c r="B33" s="31">
        <f>SUM(B34:B38)</f>
        <v>5669</v>
      </c>
      <c r="C33" s="23">
        <f>SUM(C34:C38)</f>
        <v>74</v>
      </c>
      <c r="D33" s="10">
        <f t="shared" ref="D33:I33" si="19">SUM(D34:D38)</f>
        <v>3</v>
      </c>
      <c r="E33" s="10">
        <f t="shared" si="19"/>
        <v>247</v>
      </c>
      <c r="F33" s="10">
        <f t="shared" si="19"/>
        <v>58</v>
      </c>
      <c r="G33" s="10">
        <f t="shared" si="19"/>
        <v>93</v>
      </c>
      <c r="H33" s="10">
        <f t="shared" si="19"/>
        <v>2</v>
      </c>
      <c r="I33" s="10">
        <f t="shared" si="19"/>
        <v>46</v>
      </c>
      <c r="J33" s="10">
        <f>SUM(C33:I33)</f>
        <v>523</v>
      </c>
      <c r="K33" s="23">
        <f>+J33+B33</f>
        <v>6192</v>
      </c>
      <c r="L33" s="23">
        <f>SUM(L34:L38)</f>
        <v>501</v>
      </c>
      <c r="M33" s="42">
        <f t="shared" ref="M33:M41" si="20">IFERROR(+L33/B33,0)</f>
        <v>8.8375374845651791E-2</v>
      </c>
    </row>
    <row r="34" spans="1:13" x14ac:dyDescent="0.25">
      <c r="A34" s="18" t="s">
        <v>19</v>
      </c>
      <c r="B34" s="30">
        <v>5382</v>
      </c>
      <c r="C34" s="22">
        <v>74</v>
      </c>
      <c r="D34" s="8">
        <v>2</v>
      </c>
      <c r="E34" s="8">
        <v>246</v>
      </c>
      <c r="F34" s="8">
        <v>57</v>
      </c>
      <c r="G34" s="8">
        <v>73</v>
      </c>
      <c r="H34" s="8">
        <v>2</v>
      </c>
      <c r="I34" s="8">
        <v>21</v>
      </c>
      <c r="J34" s="8">
        <f t="shared" ref="J34:J40" si="21">SUM(C34:I34)</f>
        <v>475</v>
      </c>
      <c r="K34" s="22">
        <f t="shared" ref="K34:K35" si="22">+J34+B34</f>
        <v>5857</v>
      </c>
      <c r="L34" s="22">
        <v>453</v>
      </c>
      <c r="M34" s="41">
        <f t="shared" si="20"/>
        <v>8.4169453734671121E-2</v>
      </c>
    </row>
    <row r="35" spans="1:13" x14ac:dyDescent="0.25">
      <c r="A35" s="58" t="s">
        <v>5</v>
      </c>
      <c r="B35" s="30">
        <v>109</v>
      </c>
      <c r="C35" s="22">
        <v>0</v>
      </c>
      <c r="D35" s="8">
        <v>1</v>
      </c>
      <c r="E35" s="8">
        <v>1</v>
      </c>
      <c r="F35" s="8">
        <v>0</v>
      </c>
      <c r="G35" s="8">
        <v>0</v>
      </c>
      <c r="H35" s="8">
        <v>0</v>
      </c>
      <c r="I35" s="8">
        <v>9</v>
      </c>
      <c r="J35" s="8">
        <f t="shared" si="21"/>
        <v>11</v>
      </c>
      <c r="K35" s="22">
        <f t="shared" si="22"/>
        <v>120</v>
      </c>
      <c r="L35" s="22">
        <v>11</v>
      </c>
      <c r="M35" s="41">
        <f t="shared" si="20"/>
        <v>0.10091743119266056</v>
      </c>
    </row>
    <row r="36" spans="1:13" x14ac:dyDescent="0.25">
      <c r="A36" s="18" t="s">
        <v>7</v>
      </c>
      <c r="B36" s="30">
        <v>2</v>
      </c>
      <c r="C36" s="22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f t="shared" si="21"/>
        <v>0</v>
      </c>
      <c r="K36" s="22">
        <f>+J36+B36</f>
        <v>2</v>
      </c>
      <c r="L36" s="22">
        <v>0</v>
      </c>
      <c r="M36" s="41">
        <f t="shared" si="20"/>
        <v>0</v>
      </c>
    </row>
    <row r="37" spans="1:13" x14ac:dyDescent="0.25">
      <c r="A37" s="58" t="s">
        <v>8</v>
      </c>
      <c r="B37" s="30">
        <v>8</v>
      </c>
      <c r="C37" s="22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</v>
      </c>
      <c r="J37" s="8">
        <f t="shared" si="21"/>
        <v>2</v>
      </c>
      <c r="K37" s="22">
        <f>+J37+B37</f>
        <v>10</v>
      </c>
      <c r="L37" s="22">
        <v>2</v>
      </c>
      <c r="M37" s="41">
        <f t="shared" si="20"/>
        <v>0.25</v>
      </c>
    </row>
    <row r="38" spans="1:13" x14ac:dyDescent="0.25">
      <c r="A38" s="57" t="s">
        <v>9</v>
      </c>
      <c r="B38" s="32">
        <v>168</v>
      </c>
      <c r="C38" s="24">
        <v>0</v>
      </c>
      <c r="D38" s="11">
        <v>0</v>
      </c>
      <c r="E38" s="11">
        <v>0</v>
      </c>
      <c r="F38" s="11">
        <v>1</v>
      </c>
      <c r="G38" s="11">
        <v>20</v>
      </c>
      <c r="H38" s="11">
        <v>0</v>
      </c>
      <c r="I38" s="11">
        <v>14</v>
      </c>
      <c r="J38" s="11">
        <f>SUM(C38:I38)</f>
        <v>35</v>
      </c>
      <c r="K38" s="24">
        <f>+J38+B38</f>
        <v>203</v>
      </c>
      <c r="L38" s="24">
        <v>35</v>
      </c>
      <c r="M38" s="43">
        <f t="shared" si="20"/>
        <v>0.20833333333333334</v>
      </c>
    </row>
    <row r="39" spans="1:13" x14ac:dyDescent="0.25">
      <c r="A39" s="9" t="s">
        <v>16</v>
      </c>
      <c r="B39" s="36">
        <v>1799</v>
      </c>
      <c r="C39" s="37">
        <v>128</v>
      </c>
      <c r="D39" s="38">
        <v>0</v>
      </c>
      <c r="E39" s="38">
        <v>3</v>
      </c>
      <c r="F39" s="38">
        <v>0</v>
      </c>
      <c r="G39" s="38">
        <v>0</v>
      </c>
      <c r="H39" s="38">
        <v>0</v>
      </c>
      <c r="I39" s="38">
        <v>2</v>
      </c>
      <c r="J39" s="38">
        <f t="shared" si="21"/>
        <v>133</v>
      </c>
      <c r="K39" s="37">
        <f t="shared" ref="K39:K40" si="23">+J39+B39</f>
        <v>1932</v>
      </c>
      <c r="L39" s="37">
        <v>133</v>
      </c>
      <c r="M39" s="47">
        <f t="shared" si="20"/>
        <v>7.3929961089494164E-2</v>
      </c>
    </row>
    <row r="40" spans="1:13" x14ac:dyDescent="0.25">
      <c r="A40" s="9" t="s">
        <v>17</v>
      </c>
      <c r="B40" s="36">
        <v>1306</v>
      </c>
      <c r="C40" s="37">
        <v>1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f t="shared" si="21"/>
        <v>1</v>
      </c>
      <c r="K40" s="37">
        <f t="shared" si="23"/>
        <v>1307</v>
      </c>
      <c r="L40" s="37">
        <v>1</v>
      </c>
      <c r="M40" s="47">
        <f t="shared" si="20"/>
        <v>7.6569678407350692E-4</v>
      </c>
    </row>
    <row r="41" spans="1:13" x14ac:dyDescent="0.25">
      <c r="A41" s="12" t="s">
        <v>1</v>
      </c>
      <c r="B41" s="33">
        <f>+B33+B39+B40</f>
        <v>8774</v>
      </c>
      <c r="C41" s="25">
        <f t="shared" ref="C41" si="24">+C33+C39+C40</f>
        <v>203</v>
      </c>
      <c r="D41" s="13">
        <f t="shared" ref="D41" si="25">+D33+D39+D40</f>
        <v>3</v>
      </c>
      <c r="E41" s="13">
        <f t="shared" ref="E41" si="26">+E33+E39+E40</f>
        <v>250</v>
      </c>
      <c r="F41" s="13">
        <f t="shared" ref="F41" si="27">+F33+F39+F40</f>
        <v>58</v>
      </c>
      <c r="G41" s="13">
        <f t="shared" ref="G41" si="28">+G33+G39+G40</f>
        <v>93</v>
      </c>
      <c r="H41" s="13">
        <f t="shared" ref="H41" si="29">+H33+H39+H40</f>
        <v>2</v>
      </c>
      <c r="I41" s="13">
        <f t="shared" ref="I41:J41" si="30">+I33+I39+I40</f>
        <v>48</v>
      </c>
      <c r="J41" s="13">
        <f t="shared" si="30"/>
        <v>657</v>
      </c>
      <c r="K41" s="25">
        <f t="shared" ref="K41:L41" si="31">+K33+K39+K40</f>
        <v>9431</v>
      </c>
      <c r="L41" s="25">
        <f t="shared" si="31"/>
        <v>635</v>
      </c>
      <c r="M41" s="44">
        <f t="shared" si="20"/>
        <v>7.2372919990882148E-2</v>
      </c>
    </row>
    <row r="42" spans="1:13" x14ac:dyDescent="0.25">
      <c r="A42" s="6"/>
    </row>
    <row r="44" spans="1:13" x14ac:dyDescent="0.25">
      <c r="A44" s="15"/>
    </row>
    <row r="45" spans="1:13" x14ac:dyDescent="0.25">
      <c r="A45" s="15"/>
    </row>
    <row r="46" spans="1:13" x14ac:dyDescent="0.25">
      <c r="A46" s="15"/>
    </row>
    <row r="47" spans="1:13" x14ac:dyDescent="0.25">
      <c r="A47" s="15"/>
    </row>
  </sheetData>
  <printOptions horizontalCentered="1" verticalCentered="1"/>
  <pageMargins left="0.45" right="0.45" top="0.75" bottom="0.75" header="0.25" footer="0.3"/>
  <pageSetup scale="91" orientation="landscape" r:id="rId1"/>
  <headerFooter scaleWithDoc="0">
    <oddHeader>&amp;C&amp;G</oddHeader>
    <oddFooter xml:space="preserve">&amp;R&amp;"+,Italic"&amp;8Office of the Provost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Ugrad</vt:lpstr>
      <vt:lpstr>Table Grad</vt:lpstr>
      <vt:lpstr>'Table Grad'!Print_Area</vt:lpstr>
      <vt:lpstr>'Table Ugrad'!Print_Area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Fall Semester Program of STudy Count by Primary Student Level and Declaration Type</dc:title>
  <dc:creator>Yows, Kristina</dc:creator>
  <cp:lastModifiedBy>Yows, Kristina</cp:lastModifiedBy>
  <cp:lastPrinted>2026-04-13T02:45:21Z</cp:lastPrinted>
  <dcterms:created xsi:type="dcterms:W3CDTF">2015-12-04T21:49:47Z</dcterms:created>
  <dcterms:modified xsi:type="dcterms:W3CDTF">2026-04-13T02:45:56Z</dcterms:modified>
</cp:coreProperties>
</file>