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8344AF0-32F0-408A-8EC4-F42B0E81EC81}" xr6:coauthVersionLast="47" xr6:coauthVersionMax="47" xr10:uidLastSave="{00000000-0000-0000-0000-000000000000}"/>
  <bookViews>
    <workbookView xWindow="-28920" yWindow="-120" windowWidth="29040" windowHeight="15720" tabRatio="905" xr2:uid="{00000000-000D-0000-FFFF-FFFF00000000}"/>
  </bookViews>
  <sheets>
    <sheet name="SCH by Student level" sheetId="20" r:id="rId1"/>
    <sheet name="SCH by SectionType FE-T_TT" sheetId="3" state="hidden" r:id="rId2"/>
    <sheet name="SCH by MgmtType FE-T_TT" sheetId="6" state="hidden" r:id="rId3"/>
  </sheets>
  <definedNames>
    <definedName name="_xlnm.Print_Area" localSheetId="2">'SCH by MgmtType FE-T_TT'!$A$1:$K$30</definedName>
    <definedName name="_xlnm.Print_Area" localSheetId="1">'SCH by SectionType FE-T_TT'!$A$1:$K$23</definedName>
    <definedName name="_xlnm.Print_Area" localSheetId="0">'SCH by Student level'!$A$1:$K$38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0" l="1"/>
  <c r="I16" i="20"/>
  <c r="H16" i="20"/>
  <c r="G16" i="20"/>
  <c r="F16" i="20"/>
  <c r="E16" i="20"/>
  <c r="D16" i="20"/>
  <c r="C16" i="20"/>
  <c r="B16" i="20"/>
  <c r="J12" i="20"/>
  <c r="I12" i="20"/>
  <c r="H12" i="20"/>
  <c r="G12" i="20"/>
  <c r="F12" i="20"/>
  <c r="E12" i="20"/>
  <c r="D12" i="20"/>
  <c r="C12" i="20"/>
  <c r="B12" i="20"/>
  <c r="J6" i="20"/>
  <c r="I6" i="20"/>
  <c r="H6" i="20"/>
  <c r="H22" i="20" s="1"/>
  <c r="G6" i="20"/>
  <c r="G22" i="20" s="1"/>
  <c r="F6" i="20"/>
  <c r="E6" i="20"/>
  <c r="D6" i="20"/>
  <c r="D22" i="20" s="1"/>
  <c r="C6" i="20"/>
  <c r="B6" i="20"/>
  <c r="E22" i="20" l="1"/>
  <c r="I22" i="20"/>
  <c r="B22" i="20"/>
  <c r="J22" i="20"/>
  <c r="F22" i="20"/>
  <c r="C22" i="20"/>
  <c r="B52" i="20" l="1"/>
  <c r="G54" i="20" l="1"/>
  <c r="A53" i="20"/>
  <c r="A52" i="20"/>
  <c r="K50" i="20"/>
  <c r="J50" i="20"/>
  <c r="I50" i="20"/>
  <c r="H50" i="20"/>
  <c r="G50" i="20"/>
  <c r="F50" i="20"/>
  <c r="E50" i="20"/>
  <c r="D50" i="20"/>
  <c r="C50" i="20"/>
  <c r="B50" i="20"/>
  <c r="K16" i="20"/>
  <c r="I54" i="20"/>
  <c r="C54" i="20"/>
  <c r="K12" i="20"/>
  <c r="K53" i="20" s="1"/>
  <c r="K6" i="20"/>
  <c r="C52" i="20" l="1"/>
  <c r="K52" i="20"/>
  <c r="J53" i="20"/>
  <c r="J54" i="20"/>
  <c r="K54" i="20"/>
  <c r="D54" i="20"/>
  <c r="E54" i="20"/>
  <c r="F54" i="20"/>
  <c r="H54" i="20"/>
  <c r="D53" i="20"/>
  <c r="E53" i="20"/>
  <c r="F53" i="20"/>
  <c r="G53" i="20"/>
  <c r="H53" i="20"/>
  <c r="D52" i="20"/>
  <c r="K22" i="20"/>
  <c r="G52" i="20"/>
  <c r="H52" i="20"/>
  <c r="I52" i="20"/>
  <c r="J52" i="20"/>
  <c r="I53" i="20"/>
  <c r="E52" i="20"/>
  <c r="F52" i="20"/>
  <c r="B54" i="20"/>
  <c r="B53" i="20"/>
  <c r="C53" i="20"/>
  <c r="K28" i="6" l="1"/>
  <c r="J28" i="6"/>
  <c r="I28" i="6"/>
  <c r="H28" i="6"/>
  <c r="G28" i="6"/>
  <c r="F28" i="6"/>
  <c r="E28" i="6"/>
  <c r="D28" i="6"/>
  <c r="C28" i="6"/>
  <c r="B28" i="6"/>
  <c r="K27" i="6"/>
  <c r="J27" i="6"/>
  <c r="I27" i="6"/>
  <c r="H27" i="6"/>
  <c r="G27" i="6"/>
  <c r="F27" i="6"/>
  <c r="E27" i="6"/>
  <c r="D27" i="6"/>
  <c r="C27" i="6"/>
  <c r="B27" i="6"/>
  <c r="K26" i="6"/>
  <c r="J26" i="6"/>
  <c r="I26" i="6"/>
  <c r="H26" i="6"/>
  <c r="G26" i="6"/>
  <c r="F26" i="6"/>
  <c r="E26" i="6"/>
  <c r="D26" i="6"/>
  <c r="C26" i="6"/>
  <c r="B26" i="6"/>
  <c r="K20" i="6"/>
  <c r="J20" i="6"/>
  <c r="I20" i="6"/>
  <c r="H20" i="6"/>
  <c r="G20" i="6"/>
  <c r="F20" i="6"/>
  <c r="E20" i="6"/>
  <c r="D20" i="6"/>
  <c r="C20" i="6"/>
  <c r="B20" i="6"/>
  <c r="K15" i="6"/>
  <c r="J15" i="6"/>
  <c r="I15" i="6"/>
  <c r="H15" i="6"/>
  <c r="G15" i="6"/>
  <c r="F15" i="6"/>
  <c r="E15" i="6"/>
  <c r="D15" i="6"/>
  <c r="C15" i="6"/>
  <c r="B15" i="6"/>
  <c r="K10" i="6"/>
  <c r="J10" i="6"/>
  <c r="I10" i="6"/>
  <c r="H10" i="6"/>
  <c r="G10" i="6"/>
  <c r="F10" i="6"/>
  <c r="E10" i="6"/>
  <c r="D10" i="6"/>
  <c r="C10" i="6"/>
  <c r="B10" i="6"/>
  <c r="K5" i="6"/>
  <c r="J5" i="6"/>
  <c r="I5" i="6"/>
  <c r="H5" i="6"/>
  <c r="H25" i="6" s="1"/>
  <c r="G5" i="6"/>
  <c r="F5" i="6"/>
  <c r="E5" i="6"/>
  <c r="D5" i="6"/>
  <c r="C5" i="6"/>
  <c r="B5" i="6"/>
  <c r="M28" i="6"/>
  <c r="M27" i="6"/>
  <c r="M26" i="6"/>
  <c r="M20" i="6"/>
  <c r="M15" i="6"/>
  <c r="M10" i="6"/>
  <c r="M5" i="6"/>
  <c r="M25" i="6" l="1"/>
  <c r="G25" i="6"/>
  <c r="B25" i="6"/>
  <c r="J25" i="6"/>
  <c r="C25" i="6"/>
  <c r="K25" i="6"/>
  <c r="D25" i="6"/>
  <c r="E25" i="6"/>
  <c r="I25" i="6"/>
  <c r="F25" i="6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15" i="3"/>
  <c r="J15" i="3"/>
  <c r="I15" i="3"/>
  <c r="H15" i="3"/>
  <c r="G15" i="3"/>
  <c r="F15" i="3"/>
  <c r="E15" i="3"/>
  <c r="D15" i="3"/>
  <c r="D20" i="3" s="1"/>
  <c r="C15" i="3"/>
  <c r="B15" i="3"/>
  <c r="K10" i="3"/>
  <c r="J10" i="3"/>
  <c r="I10" i="3"/>
  <c r="H10" i="3"/>
  <c r="G10" i="3"/>
  <c r="F10" i="3"/>
  <c r="E10" i="3"/>
  <c r="D10" i="3"/>
  <c r="C10" i="3"/>
  <c r="B10" i="3"/>
  <c r="K5" i="3"/>
  <c r="J5" i="3"/>
  <c r="I5" i="3"/>
  <c r="H5" i="3"/>
  <c r="H20" i="3" s="1"/>
  <c r="G5" i="3"/>
  <c r="F5" i="3"/>
  <c r="E5" i="3"/>
  <c r="D5" i="3"/>
  <c r="C5" i="3"/>
  <c r="B5" i="3"/>
  <c r="B20" i="3" s="1"/>
  <c r="M23" i="3"/>
  <c r="M22" i="3"/>
  <c r="M21" i="3"/>
  <c r="M15" i="3"/>
  <c r="M10" i="3"/>
  <c r="M5" i="3"/>
  <c r="M20" i="3" s="1"/>
  <c r="J20" i="3" l="1"/>
  <c r="K20" i="3"/>
  <c r="C20" i="3"/>
  <c r="E20" i="3"/>
  <c r="F20" i="3"/>
  <c r="G20" i="3"/>
  <c r="I20" i="3"/>
  <c r="I41" i="3" l="1"/>
  <c r="E42" i="3"/>
  <c r="E40" i="3"/>
  <c r="C41" i="3"/>
  <c r="K41" i="3"/>
  <c r="I42" i="3"/>
  <c r="I40" i="3"/>
  <c r="H41" i="3" l="1"/>
  <c r="J42" i="3"/>
  <c r="H40" i="3"/>
  <c r="B42" i="3"/>
  <c r="K40" i="3"/>
  <c r="H42" i="3"/>
  <c r="D41" i="3"/>
  <c r="C40" i="3"/>
  <c r="G40" i="3"/>
  <c r="J40" i="3"/>
  <c r="D42" i="3"/>
  <c r="G42" i="3"/>
  <c r="F40" i="3"/>
  <c r="B41" i="3"/>
  <c r="B40" i="3"/>
  <c r="F41" i="3"/>
  <c r="K42" i="3"/>
  <c r="J41" i="3"/>
  <c r="C42" i="3"/>
  <c r="E41" i="3"/>
  <c r="F42" i="3"/>
  <c r="D40" i="3"/>
  <c r="G41" i="3"/>
</calcChain>
</file>

<file path=xl/sharedStrings.xml><?xml version="1.0" encoding="utf-8"?>
<sst xmlns="http://schemas.openxmlformats.org/spreadsheetml/2006/main" count="105" uniqueCount="62">
  <si>
    <t>Student Level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</si>
  <si>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</si>
  <si>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</si>
  <si>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</si>
  <si>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</si>
  <si>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</si>
  <si>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</si>
  <si>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</si>
  <si>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</si>
  <si>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</si>
  <si>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Undergraduate</t>
  </si>
  <si>
    <t>Total</t>
  </si>
  <si>
    <t>Graduate</t>
  </si>
  <si>
    <t>Master's</t>
  </si>
  <si>
    <t>Doctoral</t>
  </si>
  <si>
    <t>Professional</t>
  </si>
  <si>
    <t>2014-15</t>
  </si>
  <si>
    <t>Other</t>
  </si>
  <si>
    <t>Fiscal Year</t>
  </si>
  <si>
    <t>Stand-alone</t>
  </si>
  <si>
    <t>Tenured/Tenure Track</t>
  </si>
  <si>
    <t>Non-Tenure Track</t>
  </si>
  <si>
    <t>Graduate Assistant</t>
  </si>
  <si>
    <t>Lecture</t>
  </si>
  <si>
    <t>Independent Study</t>
  </si>
  <si>
    <t>Freshmen</t>
  </si>
  <si>
    <t>Sophomores</t>
  </si>
  <si>
    <t>Juniors</t>
  </si>
  <si>
    <t>Seniors</t>
  </si>
  <si>
    <t>Unclassified</t>
  </si>
  <si>
    <t>Dentistry (DDS)</t>
  </si>
  <si>
    <t>Law (JD)</t>
  </si>
  <si>
    <t>Medicine (MD)</t>
  </si>
  <si>
    <t>Pharmacy (PharmD)</t>
  </si>
  <si>
    <t>Postgraduate</t>
  </si>
  <si>
    <t>Regular</t>
  </si>
  <si>
    <t>Extension</t>
  </si>
  <si>
    <t>Workshop</t>
  </si>
  <si>
    <t>Saturday/Evening</t>
  </si>
  <si>
    <t>Source: MAUI/Registrar's data warehouse (see Note 1); enrollment and credit hour data as of census date each session.</t>
  </si>
  <si>
    <t xml:space="preserve"> Fiscal Year Student Credit Hours by Student Level </t>
  </si>
  <si>
    <t xml:space="preserve">Fiscal Year Student Credit Hours by Section Management Type and Primary Instructor Category </t>
  </si>
  <si>
    <t xml:space="preserve">Fiscal Year Student Credit Hours by Section Type and Primary Instructor Category </t>
  </si>
  <si>
    <t>NOT TO PRINT</t>
  </si>
  <si>
    <t>Management Type/ 
Instructor Type</t>
  </si>
  <si>
    <t>Section Type/
Instructor Type</t>
  </si>
  <si>
    <t xml:space="preserve">Note: Effective summer 2014 (FY2015), the Saturday &amp; Evening course delivery model merged with the Regular course delivery model to facilitate the overall management of instructional activity. 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</si>
  <si>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</si>
  <si>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</si>
  <si>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</si>
  <si>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</si>
  <si>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</si>
  <si>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</si>
  <si>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</si>
  <si>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</si>
  <si>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</si>
  <si>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</si>
  <si>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</si>
  <si>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 xml:space="preserve">  </t>
  </si>
  <si>
    <t>Source: MAUI student information system; enrollment and credit hour data as of census date each session.</t>
  </si>
  <si>
    <t>See Note 4 regarding the removal from the totals, in all years, of credit hours generated by students who withdrew between the first day of the session and the official census date.</t>
  </si>
  <si>
    <t xml:space="preserve">Note: The fiscal year includes the summer, fall, winter, and spring semesters (e.g., 2025-26 includes summer 2025, fall 2025, winter 2025-26, spring 2026).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</si>
</sst>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 wrapText="1"/>
    </xf>
    <xf numFmtId="0" fontId="3" fillId="0" borderId="1" xfId="0" quotePrefix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3" fontId="4" fillId="0" borderId="0" xfId="1" applyNumberFormat="1" applyFont="1"/>
    <xf numFmtId="0" fontId="3" fillId="0" borderId="1" xfId="0" applyFont="1" applyBorder="1"/>
    <xf numFmtId="3" fontId="3" fillId="0" borderId="1" xfId="1" applyNumberFormat="1" applyFont="1" applyFill="1" applyBorder="1"/>
    <xf numFmtId="0" fontId="4" fillId="2" borderId="0" xfId="0" applyFont="1" applyFill="1"/>
    <xf numFmtId="0" fontId="6" fillId="0" borderId="0" xfId="0" applyFont="1" applyAlignment="1">
      <alignment horizontal="centerContinuous" wrapText="1"/>
    </xf>
    <xf numFmtId="3" fontId="4" fillId="0" borderId="3" xfId="1" applyNumberFormat="1" applyFont="1" applyBorder="1"/>
    <xf numFmtId="0" fontId="7" fillId="0" borderId="0" xfId="0" applyFont="1"/>
    <xf numFmtId="164" fontId="4" fillId="0" borderId="0" xfId="0" applyNumberFormat="1" applyFont="1"/>
    <xf numFmtId="0" fontId="3" fillId="0" borderId="2" xfId="0" applyFont="1" applyBorder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1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3" fontId="3" fillId="0" borderId="0" xfId="1" applyNumberFormat="1" applyFont="1"/>
    <xf numFmtId="3" fontId="4" fillId="0" borderId="0" xfId="1" applyNumberFormat="1" applyFont="1" applyBorder="1"/>
    <xf numFmtId="0" fontId="3" fillId="0" borderId="4" xfId="0" applyFont="1" applyBorder="1"/>
    <xf numFmtId="3" fontId="3" fillId="0" borderId="4" xfId="1" applyNumberFormat="1" applyFont="1" applyBorder="1"/>
    <xf numFmtId="3" fontId="4" fillId="0" borderId="5" xfId="1" applyNumberFormat="1" applyFont="1" applyBorder="1"/>
    <xf numFmtId="0" fontId="3" fillId="0" borderId="5" xfId="0" applyFont="1" applyBorder="1"/>
    <xf numFmtId="0" fontId="4" fillId="0" borderId="2" xfId="0" applyFont="1" applyBorder="1" applyAlignment="1">
      <alignment horizontal="left" indent="1"/>
    </xf>
    <xf numFmtId="3" fontId="4" fillId="0" borderId="2" xfId="0" applyNumberFormat="1" applyFont="1" applyBorder="1"/>
    <xf numFmtId="10" fontId="4" fillId="0" borderId="0" xfId="0" applyNumberFormat="1" applyFont="1"/>
    <xf numFmtId="0" fontId="9" fillId="0" borderId="0" xfId="0" applyFont="1"/>
    <xf numFmtId="3" fontId="3" fillId="0" borderId="0" xfId="1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left" indent="2"/>
    </xf>
    <xf numFmtId="0" fontId="4" fillId="0" borderId="3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5" fillId="0" borderId="0" xfId="0" applyFont="1" applyAlignment="1">
      <alignment horizontal="centerContinuous" wrapText="1"/>
    </xf>
    <xf numFmtId="0" fontId="5" fillId="0" borderId="2" xfId="0" applyFont="1" applyBorder="1" applyAlignment="1">
      <alignment horizontal="centerContinuous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Student Credit Hours as a Percent of 2016-17 Level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3624161073826"/>
          <c:y val="0.21171861329833772"/>
          <c:w val="0.8402684563758398"/>
          <c:h val="0.63007491251093617"/>
        </c:manualLayout>
      </c:layout>
      <c:lineChart>
        <c:grouping val="standard"/>
        <c:varyColors val="0"/>
        <c:ser>
          <c:idx val="0"/>
          <c:order val="0"/>
          <c:tx>
            <c:strRef>
              <c:f>'SCH by Student level'!$A$52</c:f>
              <c:strCache>
                <c:ptCount val="1"/>
                <c:pt idx="0">
                  <c:v>Undergraduate</c:v>
                </c:pt>
              </c:strCache>
            </c:strRef>
          </c:tx>
          <c:marker>
            <c:symbol val="triangle"/>
            <c:size val="6"/>
          </c:marker>
          <c:cat>
            <c:strRef>
              <c:f>'SCH by Student level'!$B$50:$K$50</c:f>
              <c:strCache>
                <c:ptCount val="10"/>
                <c:pt idx="0">
                  <c:v>16-17</c:v>
                </c:pt>
                <c:pt idx="1">
                  <c:v>17-18</c:v>
                </c:pt>
                <c:pt idx="2">
                  <c:v>18-19</c:v>
                </c:pt>
                <c:pt idx="3">
                  <c:v>19-20</c:v>
                </c:pt>
                <c:pt idx="4">
                  <c:v>20-21</c:v>
                </c:pt>
                <c:pt idx="5">
                  <c:v>21-22</c:v>
                </c:pt>
                <c:pt idx="6">
                  <c:v>22-23</c:v>
                </c:pt>
                <c:pt idx="7">
                  <c:v>23-24</c:v>
                </c:pt>
                <c:pt idx="8">
                  <c:v>24-25</c:v>
                </c:pt>
                <c:pt idx="9">
                  <c:v>25-26</c:v>
                </c:pt>
              </c:strCache>
            </c:strRef>
          </c:cat>
          <c:val>
            <c:numRef>
              <c:f>'SCH by Student level'!$B$52:$K$52</c:f>
              <c:numCache>
                <c:formatCode>0.000</c:formatCode>
                <c:ptCount val="10"/>
                <c:pt idx="0">
                  <c:v>1</c:v>
                </c:pt>
                <c:pt idx="1">
                  <c:v>1.0189119632540196</c:v>
                </c:pt>
                <c:pt idx="2">
                  <c:v>1.0257569201885806</c:v>
                </c:pt>
                <c:pt idx="3">
                  <c:v>0.99015026866306255</c:v>
                </c:pt>
                <c:pt idx="4">
                  <c:v>0.93940745908671031</c:v>
                </c:pt>
                <c:pt idx="5">
                  <c:v>0.91198121978569835</c:v>
                </c:pt>
                <c:pt idx="6">
                  <c:v>0.92938405867619256</c:v>
                </c:pt>
                <c:pt idx="7">
                  <c:v>0.95003420981320097</c:v>
                </c:pt>
                <c:pt idx="8">
                  <c:v>0.98067332697544829</c:v>
                </c:pt>
                <c:pt idx="9">
                  <c:v>1.0100443604711222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5-4D89-BABB-9304EC2862DD}"/>
            </c:ext>
          </c:extLst>
        </c:ser>
        <c:ser>
          <c:idx val="1"/>
          <c:order val="1"/>
          <c:tx>
            <c:strRef>
              <c:f>'SCH by Student level'!$A$53</c:f>
              <c:strCache>
                <c:ptCount val="1"/>
                <c:pt idx="0">
                  <c:v>Graduate</c:v>
                </c:pt>
              </c:strCache>
            </c:strRef>
          </c:tx>
          <c:marker>
            <c:symbol val="square"/>
            <c:size val="6"/>
          </c:marker>
          <c:cat>
            <c:strRef>
              <c:f>'SCH by Student level'!$B$50:$K$50</c:f>
              <c:strCache>
                <c:ptCount val="10"/>
                <c:pt idx="0">
                  <c:v>16-17</c:v>
                </c:pt>
                <c:pt idx="1">
                  <c:v>17-18</c:v>
                </c:pt>
                <c:pt idx="2">
                  <c:v>18-19</c:v>
                </c:pt>
                <c:pt idx="3">
                  <c:v>19-20</c:v>
                </c:pt>
                <c:pt idx="4">
                  <c:v>20-21</c:v>
                </c:pt>
                <c:pt idx="5">
                  <c:v>21-22</c:v>
                </c:pt>
                <c:pt idx="6">
                  <c:v>22-23</c:v>
                </c:pt>
                <c:pt idx="7">
                  <c:v>23-24</c:v>
                </c:pt>
                <c:pt idx="8">
                  <c:v>24-25</c:v>
                </c:pt>
                <c:pt idx="9">
                  <c:v>25-26</c:v>
                </c:pt>
              </c:strCache>
            </c:strRef>
          </c:cat>
          <c:val>
            <c:numRef>
              <c:f>'SCH by Student level'!$B$53:$K$53</c:f>
              <c:numCache>
                <c:formatCode>0.000</c:formatCode>
                <c:ptCount val="10"/>
                <c:pt idx="0">
                  <c:v>1</c:v>
                </c:pt>
                <c:pt idx="1">
                  <c:v>1.0105831511306829</c:v>
                </c:pt>
                <c:pt idx="2">
                  <c:v>1.0293166630739383</c:v>
                </c:pt>
                <c:pt idx="3">
                  <c:v>1.0493435572116323</c:v>
                </c:pt>
                <c:pt idx="4">
                  <c:v>1.1146696229688253</c:v>
                </c:pt>
                <c:pt idx="5">
                  <c:v>1.1654810663217647</c:v>
                </c:pt>
                <c:pt idx="6">
                  <c:v>1.1396134224329957</c:v>
                </c:pt>
                <c:pt idx="7">
                  <c:v>1.1074636364569539</c:v>
                </c:pt>
                <c:pt idx="8">
                  <c:v>1.1476816637411593</c:v>
                </c:pt>
                <c:pt idx="9">
                  <c:v>1.180036748478223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5-4D89-BABB-9304EC2862DD}"/>
            </c:ext>
          </c:extLst>
        </c:ser>
        <c:ser>
          <c:idx val="2"/>
          <c:order val="2"/>
          <c:tx>
            <c:strRef>
              <c:f>'SCH by Student level'!$A$54</c:f>
              <c:strCache>
                <c:ptCount val="1"/>
                <c:pt idx="0">
                  <c:v>Professional</c:v>
                </c:pt>
              </c:strCache>
            </c:strRef>
          </c:tx>
          <c:marker>
            <c:symbol val="circle"/>
            <c:size val="6"/>
          </c:marker>
          <c:cat>
            <c:strRef>
              <c:f>'SCH by Student level'!$B$50:$K$50</c:f>
              <c:strCache>
                <c:ptCount val="10"/>
                <c:pt idx="0">
                  <c:v>16-17</c:v>
                </c:pt>
                <c:pt idx="1">
                  <c:v>17-18</c:v>
                </c:pt>
                <c:pt idx="2">
                  <c:v>18-19</c:v>
                </c:pt>
                <c:pt idx="3">
                  <c:v>19-20</c:v>
                </c:pt>
                <c:pt idx="4">
                  <c:v>20-21</c:v>
                </c:pt>
                <c:pt idx="5">
                  <c:v>21-22</c:v>
                </c:pt>
                <c:pt idx="6">
                  <c:v>22-23</c:v>
                </c:pt>
                <c:pt idx="7">
                  <c:v>23-24</c:v>
                </c:pt>
                <c:pt idx="8">
                  <c:v>24-25</c:v>
                </c:pt>
                <c:pt idx="9">
                  <c:v>25-26</c:v>
                </c:pt>
              </c:strCache>
            </c:strRef>
          </c:cat>
          <c:val>
            <c:numRef>
              <c:f>'SCH by Student level'!$B$54:$K$54</c:f>
              <c:numCache>
                <c:formatCode>0.000</c:formatCode>
                <c:ptCount val="10"/>
                <c:pt idx="0">
                  <c:v>1</c:v>
                </c:pt>
                <c:pt idx="1">
                  <c:v>0.99690525313442313</c:v>
                </c:pt>
                <c:pt idx="2">
                  <c:v>0.99582076919007567</c:v>
                </c:pt>
                <c:pt idx="3">
                  <c:v>1.0061233666613765</c:v>
                </c:pt>
                <c:pt idx="4">
                  <c:v>1.0036766650796169</c:v>
                </c:pt>
                <c:pt idx="5">
                  <c:v>0.99529175263185743</c:v>
                </c:pt>
                <c:pt idx="6">
                  <c:v>0.99867745860445434</c:v>
                </c:pt>
                <c:pt idx="7">
                  <c:v>0.96954187166058292</c:v>
                </c:pt>
                <c:pt idx="8">
                  <c:v>0.93924244828863146</c:v>
                </c:pt>
                <c:pt idx="9">
                  <c:v>0.94594773316404801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5-4D89-BABB-9304EC28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0352"/>
        <c:axId val="216470744"/>
      </c:lineChart>
      <c:catAx>
        <c:axId val="2164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6470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70744"/>
        <c:scaling>
          <c:orientation val="minMax"/>
        </c:scaling>
        <c:delete val="0"/>
        <c:axPos val="l"/>
        <c:majorGridlines>
          <c:spPr>
            <a:ln w="3175">
              <a:solidFill>
                <a:srgbClr val="7D7D7D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Percent</a:t>
                </a:r>
              </a:p>
            </c:rich>
          </c:tx>
          <c:layout>
            <c:manualLayout>
              <c:xMode val="edge"/>
              <c:yMode val="edge"/>
              <c:x val="2.6990376202974628E-3"/>
              <c:y val="0.3372517497812773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16470352"/>
        <c:crosses val="autoZero"/>
        <c:crossBetween val="midCat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.18982699037620299"/>
          <c:y val="0.70940562117235351"/>
          <c:w val="0.67590157480314961"/>
          <c:h val="0.10309437882764655"/>
        </c:manualLayout>
      </c:layout>
      <c:overlay val="1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Student Credit Hours by Student Level
2025-26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79121359830016"/>
          <c:y val="0.22830052493438321"/>
          <c:w val="0.4170413073365829"/>
          <c:h val="0.72982228783902015"/>
        </c:manualLayout>
      </c:layout>
      <c:pieChart>
        <c:varyColors val="1"/>
        <c:ser>
          <c:idx val="0"/>
          <c:order val="0"/>
          <c:spPr>
            <a:ln w="12700">
              <a:noFill/>
            </a:ln>
          </c:spPr>
          <c:explosion val="3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8F9-4963-B7D3-971CF490AA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8F9-4963-B7D3-971CF490AAB0}"/>
              </c:ext>
            </c:extLst>
          </c:dPt>
          <c:dLbls>
            <c:dLbl>
              <c:idx val="0"/>
              <c:layout>
                <c:manualLayout>
                  <c:x val="3.9682695913010872E-2"/>
                  <c:y val="-0.332299868766404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29629629629636"/>
                      <c:h val="0.2824209473815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8F9-4963-B7D3-971CF490AAB0}"/>
                </c:ext>
              </c:extLst>
            </c:dLbl>
            <c:dLbl>
              <c:idx val="1"/>
              <c:layout>
                <c:manualLayout>
                  <c:x val="3.0522559285388259E-2"/>
                  <c:y val="-0.1073606386459992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9-4963-B7D3-971CF490AAB0}"/>
                </c:ext>
              </c:extLst>
            </c:dLbl>
            <c:dLbl>
              <c:idx val="2"/>
              <c:layout>
                <c:manualLayout>
                  <c:x val="8.6021808249578433E-2"/>
                  <c:y val="-0.102590926134233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9-4963-B7D3-971CF490AAB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('SCH by Student level'!$A$6,'SCH by Student level'!$A$12,'SCH by Student level'!$A$16)</c:f>
              <c:strCache>
                <c:ptCount val="3"/>
                <c:pt idx="0">
                  <c:v>Undergraduate</c:v>
                </c:pt>
                <c:pt idx="1">
                  <c:v>Graduate</c:v>
                </c:pt>
                <c:pt idx="2">
                  <c:v>Professional</c:v>
                </c:pt>
              </c:strCache>
            </c:strRef>
          </c:cat>
          <c:val>
            <c:numRef>
              <c:f>('SCH by Student level'!$K$6,'SCH by Student level'!$K$12,'SCH by Student level'!$K$16)</c:f>
              <c:numCache>
                <c:formatCode>#,##0</c:formatCode>
                <c:ptCount val="3"/>
                <c:pt idx="0">
                  <c:v>674646</c:v>
                </c:pt>
                <c:pt idx="1">
                  <c:v>114958</c:v>
                </c:pt>
                <c:pt idx="2">
                  <c:v>71525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9-4963-B7D3-971CF490AA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2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&amp;L&amp;"-,Italic"&amp;8Released 1/22/16</c:oddFooter>
    </c:headerFooter>
    <c:pageMargins b="1" l="0.750000000000001" r="0.75000000000000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'SCH by SectionType FE-T_TT'!$A$40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FE-T_TT'!$B$40:$K$40</c:f>
              <c:numCache>
                <c:formatCode>0.00%</c:formatCode>
                <c:ptCount val="10"/>
                <c:pt idx="0">
                  <c:v>0.5384737691930227</c:v>
                </c:pt>
                <c:pt idx="1">
                  <c:v>0.52864566159776161</c:v>
                </c:pt>
                <c:pt idx="2">
                  <c:v>0.50504440468793521</c:v>
                </c:pt>
                <c:pt idx="3">
                  <c:v>0.4988481625196079</c:v>
                </c:pt>
                <c:pt idx="4">
                  <c:v>0.49003831516414154</c:v>
                </c:pt>
                <c:pt idx="5">
                  <c:v>0.47336715807227014</c:v>
                </c:pt>
                <c:pt idx="6">
                  <c:v>0.46790670815334878</c:v>
                </c:pt>
                <c:pt idx="7">
                  <c:v>0.45836331415408321</c:v>
                </c:pt>
                <c:pt idx="8">
                  <c:v>0.4431214366546658</c:v>
                </c:pt>
                <c:pt idx="9">
                  <c:v>0.42016713091922003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95E-9452-E028ED4E878F}"/>
            </c:ext>
          </c:extLst>
        </c:ser>
        <c:ser>
          <c:idx val="1"/>
          <c:order val="1"/>
          <c:tx>
            <c:strRef>
              <c:f>'SCH by SectionType FE-T_TT'!$A$41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FE-T_TT'!$B$41:$K$41</c:f>
              <c:numCache>
                <c:formatCode>0.00%</c:formatCode>
                <c:ptCount val="10"/>
                <c:pt idx="0">
                  <c:v>0.30371784714664413</c:v>
                </c:pt>
                <c:pt idx="1">
                  <c:v>0.31645148830392433</c:v>
                </c:pt>
                <c:pt idx="2">
                  <c:v>0.34200447796370492</c:v>
                </c:pt>
                <c:pt idx="3">
                  <c:v>0.3568805311502129</c:v>
                </c:pt>
                <c:pt idx="4">
                  <c:v>0.3764735609896967</c:v>
                </c:pt>
                <c:pt idx="5">
                  <c:v>0.39582587605267078</c:v>
                </c:pt>
                <c:pt idx="6">
                  <c:v>0.40953281892886856</c:v>
                </c:pt>
                <c:pt idx="7">
                  <c:v>0.42695909302402452</c:v>
                </c:pt>
                <c:pt idx="8">
                  <c:v>0.44974534634544444</c:v>
                </c:pt>
                <c:pt idx="9">
                  <c:v>0.48032930981120397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95E-9452-E028ED4E878F}"/>
            </c:ext>
          </c:extLst>
        </c:ser>
        <c:ser>
          <c:idx val="2"/>
          <c:order val="2"/>
          <c:tx>
            <c:strRef>
              <c:f>'SCH by SectionType FE-T_TT'!$A$42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FE-T_TT'!$B$42:$K$42</c:f>
              <c:numCache>
                <c:formatCode>0.00%</c:formatCode>
                <c:ptCount val="10"/>
                <c:pt idx="0">
                  <c:v>0.15780838366033317</c:v>
                </c:pt>
                <c:pt idx="1">
                  <c:v>0.15490285009831406</c:v>
                </c:pt>
                <c:pt idx="2">
                  <c:v>0.15295111734835987</c:v>
                </c:pt>
                <c:pt idx="3">
                  <c:v>0.14427130633017921</c:v>
                </c:pt>
                <c:pt idx="4">
                  <c:v>0.13348812384616177</c:v>
                </c:pt>
                <c:pt idx="5">
                  <c:v>0.13080696587505908</c:v>
                </c:pt>
                <c:pt idx="6">
                  <c:v>0.12256047291778267</c:v>
                </c:pt>
                <c:pt idx="7">
                  <c:v>0.11467759282189231</c:v>
                </c:pt>
                <c:pt idx="8">
                  <c:v>0.10713321699988974</c:v>
                </c:pt>
                <c:pt idx="9">
                  <c:v>9.9503559269575978E-2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7-495E-9452-E028ED4E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179754</xdr:colOff>
      <xdr:row>25</xdr:row>
      <xdr:rowOff>152400</xdr:rowOff>
    </xdr:from>
    <xdr:to>
      <xdr:col>10</xdr:col>
      <xdr:colOff>522654</xdr:colOff>
      <xdr:row>37</xdr:row>
      <xdr:rowOff>38100</xdr:rowOff>
    </xdr:to>
    <xdr:graphicFrame macro="">
      <xdr:nvGraphicFramePr>
        <xdr:cNvPr id="2" name="Chart 1" descr="Line chart illustrating that as a percent of 2016-17 credit hours, hours generated by graduate students have increased, hours generated by professional students have decreased slightly, and hours generated by undergraduates are unchanged, after dipping slightly between 2020-21 and 2023-24.">
          <a:extLst>
            <a:ext uri="{FF2B5EF4-FFF2-40B4-BE49-F238E27FC236}">
              <a16:creationId xmlns:a16="http://schemas.microsoft.com/office/drawing/2014/main" id="{95868B71-7F62-4347-B6BA-726A8FF2C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152400</xdr:rowOff>
    </xdr:from>
    <xdr:to>
      <xdr:col>3</xdr:col>
      <xdr:colOff>514350</xdr:colOff>
      <xdr:row>37</xdr:row>
      <xdr:rowOff>38100</xdr:rowOff>
    </xdr:to>
    <xdr:graphicFrame macro="">
      <xdr:nvGraphicFramePr>
        <xdr:cNvPr id="3" name="Chart 2" descr="Pie chart illustrating that 78% of total credit hours in 2025-26 were generated by undergraduate students, 14% by graduate students, and 8% by professional students.">
          <a:extLst>
            <a:ext uri="{FF2B5EF4-FFF2-40B4-BE49-F238E27FC236}">
              <a16:creationId xmlns:a16="http://schemas.microsoft.com/office/drawing/2014/main" id="{1CC2965C-3F54-4A30-A153-987BC838F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24</xdr:row>
      <xdr:rowOff>85724</xdr:rowOff>
    </xdr:from>
    <xdr:to>
      <xdr:col>10</xdr:col>
      <xdr:colOff>266699</xdr:colOff>
      <xdr:row>35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4C38-28D7-4B0D-8236-F53F487B0DD2}">
  <dimension ref="A1:K54"/>
  <sheetViews>
    <sheetView tabSelected="1" zoomScaleNormal="100" workbookViewId="0">
      <selection activeCell="O40" sqref="O40"/>
    </sheetView>
  </sheetViews>
  <sheetFormatPr defaultColWidth="9" defaultRowHeight="12.5" x14ac:dyDescent="0.25"/>
  <cols>
    <col min="1" max="1" width="17.75" style="1" customWidth="1"/>
    <col min="2" max="11" width="9.25" style="1" customWidth="1"/>
    <col min="12" max="16384" width="9" style="1"/>
  </cols>
  <sheetData>
    <row r="1" spans="1:11" ht="14" x14ac:dyDescent="0.3">
      <c r="A1" s="13" t="s">
        <v>40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6" customHeight="1" x14ac:dyDescent="0.3">
      <c r="A2" s="13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" x14ac:dyDescent="0.3">
      <c r="A3" s="38" t="s">
        <v>58</v>
      </c>
      <c r="B3" s="42" t="s">
        <v>18</v>
      </c>
      <c r="C3" s="2"/>
      <c r="D3" s="2"/>
      <c r="E3" s="2"/>
      <c r="F3" s="2"/>
      <c r="G3" s="2"/>
      <c r="H3" s="2"/>
      <c r="I3" s="2"/>
      <c r="J3" s="2"/>
      <c r="K3" s="2"/>
    </row>
    <row r="4" spans="1:11" ht="5.5" customHeight="1" x14ac:dyDescent="0.3">
      <c r="A4" s="38"/>
      <c r="B4" s="43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36" t="s">
        <v>0</v>
      </c>
      <c r="B5" s="37" t="s">
        <v>48</v>
      </c>
      <c r="C5" s="37" t="s">
        <v>49</v>
      </c>
      <c r="D5" s="37" t="s">
        <v>50</v>
      </c>
      <c r="E5" s="37" t="s">
        <v>51</v>
      </c>
      <c r="F5" s="37" t="s">
        <v>52</v>
      </c>
      <c r="G5" s="37" t="s">
        <v>53</v>
      </c>
      <c r="H5" s="37" t="s">
        <v>54</v>
      </c>
      <c r="I5" s="37" t="s">
        <v>55</v>
      </c>
      <c r="J5" s="37" t="s">
        <v>56</v>
      </c>
      <c r="K5" s="37" t="s">
        <v>57</v>
      </c>
    </row>
    <row r="6" spans="1:11" x14ac:dyDescent="0.25">
      <c r="A6" s="7" t="s">
        <v>10</v>
      </c>
      <c r="B6" s="35">
        <f t="shared" ref="B6:G6" si="0">SUM(B7:B11)</f>
        <v>667937</v>
      </c>
      <c r="C6" s="35">
        <f t="shared" si="0"/>
        <v>680569</v>
      </c>
      <c r="D6" s="35">
        <f t="shared" si="0"/>
        <v>685141</v>
      </c>
      <c r="E6" s="35">
        <f t="shared" si="0"/>
        <v>661358</v>
      </c>
      <c r="F6" s="35">
        <f t="shared" si="0"/>
        <v>627465</v>
      </c>
      <c r="G6" s="35">
        <f t="shared" si="0"/>
        <v>609146</v>
      </c>
      <c r="H6" s="35">
        <f>SUM(H7:H11)</f>
        <v>620770</v>
      </c>
      <c r="I6" s="35">
        <f>SUM(I7:I11)</f>
        <v>634563</v>
      </c>
      <c r="J6" s="35">
        <f>SUM(J7:J11)</f>
        <v>655028</v>
      </c>
      <c r="K6" s="35">
        <f>SUM(K7:K11)</f>
        <v>674646</v>
      </c>
    </row>
    <row r="7" spans="1:11" x14ac:dyDescent="0.25">
      <c r="A7" s="39" t="s">
        <v>25</v>
      </c>
      <c r="B7" s="18">
        <v>159966</v>
      </c>
      <c r="C7" s="18">
        <v>140898</v>
      </c>
      <c r="D7" s="18">
        <v>134104</v>
      </c>
      <c r="E7" s="18">
        <v>133134</v>
      </c>
      <c r="F7" s="18">
        <v>117223</v>
      </c>
      <c r="G7" s="18">
        <v>117645</v>
      </c>
      <c r="H7" s="18">
        <v>135946</v>
      </c>
      <c r="I7" s="18">
        <v>130409</v>
      </c>
      <c r="J7" s="18">
        <v>127787</v>
      </c>
      <c r="K7" s="18">
        <v>128120</v>
      </c>
    </row>
    <row r="8" spans="1:11" x14ac:dyDescent="0.25">
      <c r="A8" s="39" t="s">
        <v>26</v>
      </c>
      <c r="B8" s="18">
        <v>158171</v>
      </c>
      <c r="C8" s="18">
        <v>165427</v>
      </c>
      <c r="D8" s="18">
        <v>152220</v>
      </c>
      <c r="E8" s="18">
        <v>145521</v>
      </c>
      <c r="F8" s="18">
        <v>143661</v>
      </c>
      <c r="G8" s="18">
        <v>136325</v>
      </c>
      <c r="H8" s="18">
        <v>134761</v>
      </c>
      <c r="I8" s="18">
        <v>151014</v>
      </c>
      <c r="J8" s="18">
        <v>155421</v>
      </c>
      <c r="K8" s="18">
        <v>160732</v>
      </c>
    </row>
    <row r="9" spans="1:11" x14ac:dyDescent="0.25">
      <c r="A9" s="39" t="s">
        <v>27</v>
      </c>
      <c r="B9" s="9">
        <v>164646</v>
      </c>
      <c r="C9" s="9">
        <v>180883</v>
      </c>
      <c r="D9" s="9">
        <v>184635</v>
      </c>
      <c r="E9" s="9">
        <v>168361</v>
      </c>
      <c r="F9" s="9">
        <v>165841</v>
      </c>
      <c r="G9" s="9">
        <v>161024</v>
      </c>
      <c r="H9" s="9">
        <v>154913</v>
      </c>
      <c r="I9" s="9">
        <v>159798</v>
      </c>
      <c r="J9" s="9">
        <v>174942</v>
      </c>
      <c r="K9" s="9">
        <v>174992</v>
      </c>
    </row>
    <row r="10" spans="1:11" x14ac:dyDescent="0.25">
      <c r="A10" s="39" t="s">
        <v>28</v>
      </c>
      <c r="B10" s="9">
        <v>171699</v>
      </c>
      <c r="C10" s="9">
        <v>180667</v>
      </c>
      <c r="D10" s="9">
        <v>202703</v>
      </c>
      <c r="E10" s="9">
        <v>204000</v>
      </c>
      <c r="F10" s="9">
        <v>193727</v>
      </c>
      <c r="G10" s="9">
        <v>186072</v>
      </c>
      <c r="H10" s="9">
        <v>185789</v>
      </c>
      <c r="I10" s="9">
        <v>183486</v>
      </c>
      <c r="J10" s="9">
        <v>187172</v>
      </c>
      <c r="K10" s="9">
        <v>201512</v>
      </c>
    </row>
    <row r="11" spans="1:11" x14ac:dyDescent="0.25">
      <c r="A11" s="40" t="s">
        <v>29</v>
      </c>
      <c r="B11" s="14">
        <v>13455</v>
      </c>
      <c r="C11" s="14">
        <v>12694</v>
      </c>
      <c r="D11" s="14">
        <v>11479</v>
      </c>
      <c r="E11" s="14">
        <v>10342</v>
      </c>
      <c r="F11" s="14">
        <v>7013</v>
      </c>
      <c r="G11" s="14">
        <v>8080</v>
      </c>
      <c r="H11" s="14">
        <v>9361</v>
      </c>
      <c r="I11" s="14">
        <v>9856</v>
      </c>
      <c r="J11" s="14">
        <v>9706</v>
      </c>
      <c r="K11" s="14">
        <v>9290</v>
      </c>
    </row>
    <row r="12" spans="1:11" x14ac:dyDescent="0.25">
      <c r="A12" s="7" t="s">
        <v>12</v>
      </c>
      <c r="B12" s="25">
        <f t="shared" ref="B12:G12" si="1">SUM(B13:B15)</f>
        <v>97419</v>
      </c>
      <c r="C12" s="25">
        <f t="shared" si="1"/>
        <v>98450</v>
      </c>
      <c r="D12" s="25">
        <f t="shared" si="1"/>
        <v>100275</v>
      </c>
      <c r="E12" s="25">
        <f t="shared" si="1"/>
        <v>102226</v>
      </c>
      <c r="F12" s="25">
        <f t="shared" si="1"/>
        <v>108590</v>
      </c>
      <c r="G12" s="25">
        <f t="shared" si="1"/>
        <v>113540</v>
      </c>
      <c r="H12" s="25">
        <f>SUM(H13:H15)</f>
        <v>111020</v>
      </c>
      <c r="I12" s="25">
        <f>SUM(I13:I15)</f>
        <v>107888</v>
      </c>
      <c r="J12" s="25">
        <f>SUM(J13:J15)</f>
        <v>111806</v>
      </c>
      <c r="K12" s="25">
        <f>SUM(K13:K15)</f>
        <v>114958</v>
      </c>
    </row>
    <row r="13" spans="1:11" x14ac:dyDescent="0.25">
      <c r="A13" s="39" t="s">
        <v>13</v>
      </c>
      <c r="B13" s="9">
        <v>54440</v>
      </c>
      <c r="C13" s="9">
        <v>55525</v>
      </c>
      <c r="D13" s="9">
        <v>56803</v>
      </c>
      <c r="E13" s="9">
        <v>60248</v>
      </c>
      <c r="F13" s="9">
        <v>67573</v>
      </c>
      <c r="G13" s="9">
        <v>70358</v>
      </c>
      <c r="H13" s="9">
        <v>68568</v>
      </c>
      <c r="I13" s="9">
        <v>65174</v>
      </c>
      <c r="J13" s="9">
        <v>68132</v>
      </c>
      <c r="K13" s="9">
        <v>71573</v>
      </c>
    </row>
    <row r="14" spans="1:11" x14ac:dyDescent="0.25">
      <c r="A14" s="39" t="s">
        <v>14</v>
      </c>
      <c r="B14" s="9">
        <v>37453</v>
      </c>
      <c r="C14" s="9">
        <v>37313</v>
      </c>
      <c r="D14" s="9">
        <v>37812</v>
      </c>
      <c r="E14" s="9">
        <v>37004</v>
      </c>
      <c r="F14" s="9">
        <v>37349</v>
      </c>
      <c r="G14" s="9">
        <v>39523</v>
      </c>
      <c r="H14" s="9">
        <v>39274</v>
      </c>
      <c r="I14" s="9">
        <v>39359</v>
      </c>
      <c r="J14" s="9">
        <v>40024</v>
      </c>
      <c r="K14" s="9">
        <v>39893</v>
      </c>
    </row>
    <row r="15" spans="1:11" x14ac:dyDescent="0.25">
      <c r="A15" s="40" t="s">
        <v>17</v>
      </c>
      <c r="B15" s="14">
        <v>5526</v>
      </c>
      <c r="C15" s="14">
        <v>5612</v>
      </c>
      <c r="D15" s="14">
        <v>5660</v>
      </c>
      <c r="E15" s="14">
        <v>4974</v>
      </c>
      <c r="F15" s="14">
        <v>3668</v>
      </c>
      <c r="G15" s="14">
        <v>3659</v>
      </c>
      <c r="H15" s="14">
        <v>3178</v>
      </c>
      <c r="I15" s="14">
        <v>3355</v>
      </c>
      <c r="J15" s="14">
        <v>3650</v>
      </c>
      <c r="K15" s="14">
        <v>3492</v>
      </c>
    </row>
    <row r="16" spans="1:11" x14ac:dyDescent="0.25">
      <c r="A16" s="27" t="s">
        <v>15</v>
      </c>
      <c r="B16" s="28">
        <f t="shared" ref="B16:G16" si="2">SUM(B17:B20)</f>
        <v>75612</v>
      </c>
      <c r="C16" s="28">
        <f t="shared" si="2"/>
        <v>75378</v>
      </c>
      <c r="D16" s="28">
        <f t="shared" si="2"/>
        <v>75296</v>
      </c>
      <c r="E16" s="28">
        <f t="shared" si="2"/>
        <v>76075</v>
      </c>
      <c r="F16" s="28">
        <f t="shared" si="2"/>
        <v>75890</v>
      </c>
      <c r="G16" s="28">
        <f t="shared" si="2"/>
        <v>75256</v>
      </c>
      <c r="H16" s="28">
        <f>SUM(H17:H20)</f>
        <v>75512</v>
      </c>
      <c r="I16" s="28">
        <f>SUM(I17:I20)</f>
        <v>73309</v>
      </c>
      <c r="J16" s="28">
        <f>SUM(J17:J20)</f>
        <v>71018</v>
      </c>
      <c r="K16" s="28">
        <f>SUM(K17:K20)</f>
        <v>71525</v>
      </c>
    </row>
    <row r="17" spans="1:11" x14ac:dyDescent="0.25">
      <c r="A17" s="41" t="s">
        <v>30</v>
      </c>
      <c r="B17" s="26">
        <v>18316</v>
      </c>
      <c r="C17" s="26">
        <v>18576</v>
      </c>
      <c r="D17" s="26">
        <v>18947</v>
      </c>
      <c r="E17" s="26">
        <v>18967</v>
      </c>
      <c r="F17" s="26">
        <v>17346</v>
      </c>
      <c r="G17" s="26">
        <v>18382</v>
      </c>
      <c r="H17" s="26">
        <v>18658</v>
      </c>
      <c r="I17" s="26">
        <v>18191</v>
      </c>
      <c r="J17" s="26">
        <v>15759</v>
      </c>
      <c r="K17" s="26">
        <v>15421</v>
      </c>
    </row>
    <row r="18" spans="1:11" x14ac:dyDescent="0.25">
      <c r="A18" s="41" t="s">
        <v>31</v>
      </c>
      <c r="B18" s="26">
        <v>11968</v>
      </c>
      <c r="C18" s="26">
        <v>11881</v>
      </c>
      <c r="D18" s="26">
        <v>11983</v>
      </c>
      <c r="E18" s="26">
        <v>12137</v>
      </c>
      <c r="F18" s="26">
        <v>13911</v>
      </c>
      <c r="G18" s="26">
        <v>14650</v>
      </c>
      <c r="H18" s="26">
        <v>14791</v>
      </c>
      <c r="I18" s="26">
        <v>14762</v>
      </c>
      <c r="J18" s="26">
        <v>14894</v>
      </c>
      <c r="K18" s="26">
        <v>15034</v>
      </c>
    </row>
    <row r="19" spans="1:11" x14ac:dyDescent="0.25">
      <c r="A19" s="41" t="s">
        <v>32</v>
      </c>
      <c r="B19" s="26">
        <v>28408</v>
      </c>
      <c r="C19" s="26">
        <v>28288</v>
      </c>
      <c r="D19" s="26">
        <v>27884</v>
      </c>
      <c r="E19" s="26">
        <v>28125</v>
      </c>
      <c r="F19" s="26">
        <v>27688</v>
      </c>
      <c r="G19" s="26">
        <v>27824</v>
      </c>
      <c r="H19" s="26">
        <v>26329</v>
      </c>
      <c r="I19" s="26">
        <v>26685</v>
      </c>
      <c r="J19" s="26">
        <v>27147</v>
      </c>
      <c r="K19" s="26">
        <v>26939</v>
      </c>
    </row>
    <row r="20" spans="1:11" x14ac:dyDescent="0.25">
      <c r="A20" s="40" t="s">
        <v>33</v>
      </c>
      <c r="B20" s="14">
        <v>16920</v>
      </c>
      <c r="C20" s="14">
        <v>16633</v>
      </c>
      <c r="D20" s="14">
        <v>16482</v>
      </c>
      <c r="E20" s="14">
        <v>16846</v>
      </c>
      <c r="F20" s="14">
        <v>16945</v>
      </c>
      <c r="G20" s="14">
        <v>14400</v>
      </c>
      <c r="H20" s="14">
        <v>15734</v>
      </c>
      <c r="I20" s="14">
        <v>13671</v>
      </c>
      <c r="J20" s="14">
        <v>13218</v>
      </c>
      <c r="K20" s="14">
        <v>14131</v>
      </c>
    </row>
    <row r="21" spans="1:11" x14ac:dyDescent="0.25">
      <c r="A21" s="30" t="s">
        <v>34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</row>
    <row r="22" spans="1:11" x14ac:dyDescent="0.25">
      <c r="A22" s="10" t="s">
        <v>11</v>
      </c>
      <c r="B22" s="11">
        <f t="shared" ref="B22:G22" si="3">SUM(B6,B12,B16,B21)</f>
        <v>840968</v>
      </c>
      <c r="C22" s="11">
        <f t="shared" si="3"/>
        <v>854397</v>
      </c>
      <c r="D22" s="11">
        <f t="shared" si="3"/>
        <v>860712</v>
      </c>
      <c r="E22" s="11">
        <f t="shared" si="3"/>
        <v>839659</v>
      </c>
      <c r="F22" s="11">
        <f t="shared" si="3"/>
        <v>811945</v>
      </c>
      <c r="G22" s="11">
        <f t="shared" si="3"/>
        <v>797942</v>
      </c>
      <c r="H22" s="11">
        <f>SUM(H6,H12,H16,H21)</f>
        <v>807302</v>
      </c>
      <c r="I22" s="11">
        <f>SUM(I6,I12,I16,I21)</f>
        <v>815760</v>
      </c>
      <c r="J22" s="11">
        <f>SUM(J6,J12,J16,J21)</f>
        <v>837852</v>
      </c>
      <c r="K22" s="11">
        <f>SUM(K6,K12,K16,K21)</f>
        <v>861129</v>
      </c>
    </row>
    <row r="23" spans="1:11" x14ac:dyDescent="0.25">
      <c r="A23" s="15" t="s">
        <v>59</v>
      </c>
      <c r="B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8" t="s">
        <v>61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2.5" customHeight="1" x14ac:dyDescent="0.25">
      <c r="A25" s="34" t="s">
        <v>60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7" t="s">
        <v>43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12"/>
      <c r="B50" s="12" t="str">
        <f t="shared" ref="B50:K50" si="4">RIGHT(B5,5)</f>
        <v>16-17</v>
      </c>
      <c r="C50" s="12" t="str">
        <f t="shared" si="4"/>
        <v>17-18</v>
      </c>
      <c r="D50" s="12" t="str">
        <f t="shared" si="4"/>
        <v>18-19</v>
      </c>
      <c r="E50" s="12" t="str">
        <f t="shared" si="4"/>
        <v>19-20</v>
      </c>
      <c r="F50" s="12" t="str">
        <f t="shared" si="4"/>
        <v>20-21</v>
      </c>
      <c r="G50" s="12" t="str">
        <f t="shared" si="4"/>
        <v>21-22</v>
      </c>
      <c r="H50" s="12" t="str">
        <f t="shared" si="4"/>
        <v>22-23</v>
      </c>
      <c r="I50" s="12" t="str">
        <f t="shared" si="4"/>
        <v>23-24</v>
      </c>
      <c r="J50" s="12" t="str">
        <f t="shared" si="4"/>
        <v>24-25</v>
      </c>
      <c r="K50" s="12" t="str">
        <f t="shared" si="4"/>
        <v>25-26</v>
      </c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tr">
        <f>A6</f>
        <v>Undergraduate</v>
      </c>
      <c r="B52" s="16">
        <f t="shared" ref="B52:K52" si="5">B6/$B6</f>
        <v>1</v>
      </c>
      <c r="C52" s="16">
        <f t="shared" si="5"/>
        <v>1.0189119632540196</v>
      </c>
      <c r="D52" s="16">
        <f t="shared" si="5"/>
        <v>1.0257569201885806</v>
      </c>
      <c r="E52" s="16">
        <f t="shared" si="5"/>
        <v>0.99015026866306255</v>
      </c>
      <c r="F52" s="16">
        <f t="shared" si="5"/>
        <v>0.93940745908671031</v>
      </c>
      <c r="G52" s="16">
        <f t="shared" si="5"/>
        <v>0.91198121978569835</v>
      </c>
      <c r="H52" s="16">
        <f t="shared" si="5"/>
        <v>0.92938405867619256</v>
      </c>
      <c r="I52" s="16">
        <f t="shared" si="5"/>
        <v>0.95003420981320097</v>
      </c>
      <c r="J52" s="16">
        <f t="shared" si="5"/>
        <v>0.98067332697544829</v>
      </c>
      <c r="K52" s="16">
        <f t="shared" si="5"/>
        <v>1.0100443604711222</v>
      </c>
    </row>
    <row r="53" spans="1:11" x14ac:dyDescent="0.25">
      <c r="A53" s="8" t="str">
        <f>A12</f>
        <v>Graduate</v>
      </c>
      <c r="B53" s="16">
        <f t="shared" ref="B53:K53" si="6">B12/$B12</f>
        <v>1</v>
      </c>
      <c r="C53" s="16">
        <f t="shared" si="6"/>
        <v>1.0105831511306829</v>
      </c>
      <c r="D53" s="16">
        <f t="shared" si="6"/>
        <v>1.0293166630739383</v>
      </c>
      <c r="E53" s="16">
        <f t="shared" si="6"/>
        <v>1.0493435572116323</v>
      </c>
      <c r="F53" s="16">
        <f t="shared" si="6"/>
        <v>1.1146696229688253</v>
      </c>
      <c r="G53" s="16">
        <f t="shared" si="6"/>
        <v>1.1654810663217647</v>
      </c>
      <c r="H53" s="16">
        <f t="shared" si="6"/>
        <v>1.1396134224329957</v>
      </c>
      <c r="I53" s="16">
        <f t="shared" si="6"/>
        <v>1.1074636364569539</v>
      </c>
      <c r="J53" s="16">
        <f t="shared" si="6"/>
        <v>1.1476816637411593</v>
      </c>
      <c r="K53" s="16">
        <f t="shared" si="6"/>
        <v>1.180036748478223</v>
      </c>
    </row>
    <row r="54" spans="1:11" x14ac:dyDescent="0.25">
      <c r="A54" s="8" t="s">
        <v>15</v>
      </c>
      <c r="B54" s="16">
        <f t="shared" ref="B54:K54" si="7">B16/$B16</f>
        <v>1</v>
      </c>
      <c r="C54" s="16">
        <f t="shared" si="7"/>
        <v>0.99690525313442313</v>
      </c>
      <c r="D54" s="16">
        <f t="shared" si="7"/>
        <v>0.99582076919007567</v>
      </c>
      <c r="E54" s="16">
        <f t="shared" si="7"/>
        <v>1.0061233666613765</v>
      </c>
      <c r="F54" s="16">
        <f t="shared" si="7"/>
        <v>1.0036766650796169</v>
      </c>
      <c r="G54" s="16">
        <f t="shared" si="7"/>
        <v>0.99529175263185743</v>
      </c>
      <c r="H54" s="16">
        <f t="shared" si="7"/>
        <v>0.99867745860445434</v>
      </c>
      <c r="I54" s="16">
        <f t="shared" si="7"/>
        <v>0.96954187166058292</v>
      </c>
      <c r="J54" s="16">
        <f t="shared" si="7"/>
        <v>0.93924244828863146</v>
      </c>
      <c r="K54" s="16">
        <f t="shared" si="7"/>
        <v>0.94594773316404801</v>
      </c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selection activeCell="T21" sqref="T21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3" ht="14" x14ac:dyDescent="0.3">
      <c r="A1" s="44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21.75" customHeight="1" x14ac:dyDescent="0.25">
      <c r="A3" s="17" t="s">
        <v>45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16</v>
      </c>
      <c r="K3" s="6" t="s">
        <v>47</v>
      </c>
      <c r="M3" s="5" t="s">
        <v>1</v>
      </c>
    </row>
    <row r="4" spans="1:13" ht="14.25" customHeight="1" x14ac:dyDescent="0.25">
      <c r="A4" s="21"/>
      <c r="B4" s="22"/>
      <c r="C4" s="22"/>
      <c r="D4" s="22"/>
      <c r="E4" s="22"/>
      <c r="F4" s="22"/>
      <c r="G4" s="23"/>
      <c r="H4" s="23"/>
      <c r="I4" s="23"/>
      <c r="J4" s="23"/>
      <c r="K4" s="23"/>
      <c r="M4" s="22"/>
    </row>
    <row r="5" spans="1:13" x14ac:dyDescent="0.25">
      <c r="A5" s="7" t="s">
        <v>19</v>
      </c>
      <c r="B5" s="24">
        <f t="shared" ref="B5:K5" si="0">SUM(B6:B8)</f>
        <v>491921</v>
      </c>
      <c r="C5" s="24">
        <f t="shared" si="0"/>
        <v>502630</v>
      </c>
      <c r="D5" s="24">
        <f t="shared" si="0"/>
        <v>514480</v>
      </c>
      <c r="E5" s="24">
        <f t="shared" si="0"/>
        <v>524762</v>
      </c>
      <c r="F5" s="24">
        <f t="shared" si="0"/>
        <v>539241</v>
      </c>
      <c r="G5" s="24">
        <f t="shared" si="0"/>
        <v>543341</v>
      </c>
      <c r="H5" s="24">
        <f t="shared" si="0"/>
        <v>551833</v>
      </c>
      <c r="I5" s="24">
        <f t="shared" si="0"/>
        <v>548358</v>
      </c>
      <c r="J5" s="24">
        <f t="shared" si="0"/>
        <v>553722</v>
      </c>
      <c r="K5" s="24">
        <f t="shared" si="0"/>
        <v>569020</v>
      </c>
      <c r="M5" s="24">
        <f>SUM(M6:M8)</f>
        <v>496467</v>
      </c>
    </row>
    <row r="6" spans="1:13" x14ac:dyDescent="0.25">
      <c r="A6" s="19" t="s">
        <v>20</v>
      </c>
      <c r="B6" s="18">
        <v>216859</v>
      </c>
      <c r="C6" s="18">
        <v>218931</v>
      </c>
      <c r="D6" s="18">
        <v>212717</v>
      </c>
      <c r="E6" s="18">
        <v>214051</v>
      </c>
      <c r="F6" s="18">
        <v>213333</v>
      </c>
      <c r="G6" s="18">
        <v>204341</v>
      </c>
      <c r="H6" s="18">
        <v>210462</v>
      </c>
      <c r="I6" s="18">
        <v>199111</v>
      </c>
      <c r="J6" s="18">
        <v>197140</v>
      </c>
      <c r="K6" s="18">
        <v>192580</v>
      </c>
      <c r="M6" s="18">
        <v>228950</v>
      </c>
    </row>
    <row r="7" spans="1:13" x14ac:dyDescent="0.25">
      <c r="A7" s="19" t="s">
        <v>21</v>
      </c>
      <c r="B7" s="18">
        <v>160821</v>
      </c>
      <c r="C7" s="18">
        <v>169581</v>
      </c>
      <c r="D7" s="18">
        <v>188518</v>
      </c>
      <c r="E7" s="18">
        <v>203054</v>
      </c>
      <c r="F7" s="18">
        <v>223206</v>
      </c>
      <c r="G7" s="18">
        <v>237499</v>
      </c>
      <c r="H7" s="18">
        <v>245703</v>
      </c>
      <c r="I7" s="18">
        <v>259336</v>
      </c>
      <c r="J7" s="18">
        <v>272942</v>
      </c>
      <c r="K7" s="18">
        <v>296259</v>
      </c>
      <c r="M7" s="18">
        <v>149268</v>
      </c>
    </row>
    <row r="8" spans="1:13" x14ac:dyDescent="0.25">
      <c r="A8" s="19" t="s">
        <v>22</v>
      </c>
      <c r="B8" s="18">
        <v>114241</v>
      </c>
      <c r="C8" s="18">
        <v>114118</v>
      </c>
      <c r="D8" s="18">
        <v>113245</v>
      </c>
      <c r="E8" s="18">
        <v>107657</v>
      </c>
      <c r="F8" s="18">
        <v>102702</v>
      </c>
      <c r="G8" s="18">
        <v>101501</v>
      </c>
      <c r="H8" s="18">
        <v>95668</v>
      </c>
      <c r="I8" s="18">
        <v>89911</v>
      </c>
      <c r="J8" s="18">
        <v>83640</v>
      </c>
      <c r="K8" s="18">
        <v>80181</v>
      </c>
      <c r="M8" s="18">
        <v>118249</v>
      </c>
    </row>
    <row r="9" spans="1:13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M9" s="18"/>
    </row>
    <row r="10" spans="1:13" x14ac:dyDescent="0.25">
      <c r="A10" s="7" t="s">
        <v>23</v>
      </c>
      <c r="B10" s="24">
        <f t="shared" ref="B10:K10" si="1">SUM(B11:B13)</f>
        <v>217228</v>
      </c>
      <c r="C10" s="24">
        <f t="shared" si="1"/>
        <v>219812</v>
      </c>
      <c r="D10" s="24">
        <f t="shared" si="1"/>
        <v>212139</v>
      </c>
      <c r="E10" s="24">
        <f t="shared" si="1"/>
        <v>205704</v>
      </c>
      <c r="F10" s="24">
        <f t="shared" si="1"/>
        <v>214713</v>
      </c>
      <c r="G10" s="24">
        <f t="shared" si="1"/>
        <v>220890</v>
      </c>
      <c r="H10" s="24">
        <f t="shared" si="1"/>
        <v>217146</v>
      </c>
      <c r="I10" s="24">
        <f t="shared" si="1"/>
        <v>217635</v>
      </c>
      <c r="J10" s="24">
        <f t="shared" si="1"/>
        <v>214809</v>
      </c>
      <c r="K10" s="24">
        <f t="shared" si="1"/>
        <v>219871</v>
      </c>
      <c r="M10" s="24">
        <f>SUM(M11:M13)</f>
        <v>208252</v>
      </c>
    </row>
    <row r="11" spans="1:13" x14ac:dyDescent="0.25">
      <c r="A11" s="19" t="s">
        <v>20</v>
      </c>
      <c r="B11" s="18">
        <v>157760</v>
      </c>
      <c r="C11" s="18">
        <v>155520</v>
      </c>
      <c r="D11" s="18">
        <v>146263</v>
      </c>
      <c r="E11" s="18">
        <v>142242</v>
      </c>
      <c r="F11" s="18">
        <v>146920</v>
      </c>
      <c r="G11" s="18">
        <v>148363</v>
      </c>
      <c r="H11" s="18">
        <v>140515</v>
      </c>
      <c r="I11" s="18">
        <v>143238</v>
      </c>
      <c r="J11" s="18">
        <v>133977</v>
      </c>
      <c r="K11" s="18">
        <v>130239</v>
      </c>
      <c r="M11" s="18">
        <v>162002</v>
      </c>
    </row>
    <row r="12" spans="1:13" x14ac:dyDescent="0.25">
      <c r="A12" s="19" t="s">
        <v>21</v>
      </c>
      <c r="B12" s="18">
        <v>58633</v>
      </c>
      <c r="C12" s="18">
        <v>63391</v>
      </c>
      <c r="D12" s="18">
        <v>64957</v>
      </c>
      <c r="E12" s="18">
        <v>62829</v>
      </c>
      <c r="F12" s="18">
        <v>67052</v>
      </c>
      <c r="G12" s="18">
        <v>71389</v>
      </c>
      <c r="H12" s="18">
        <v>75652</v>
      </c>
      <c r="I12" s="18">
        <v>74145</v>
      </c>
      <c r="J12" s="18">
        <v>80001</v>
      </c>
      <c r="K12" s="18">
        <v>89477</v>
      </c>
      <c r="M12" s="18">
        <v>45510</v>
      </c>
    </row>
    <row r="13" spans="1:13" x14ac:dyDescent="0.25">
      <c r="A13" s="19" t="s">
        <v>22</v>
      </c>
      <c r="B13" s="18">
        <v>835</v>
      </c>
      <c r="C13" s="18">
        <v>901</v>
      </c>
      <c r="D13" s="18">
        <v>919</v>
      </c>
      <c r="E13" s="18">
        <v>633</v>
      </c>
      <c r="F13" s="18">
        <v>741</v>
      </c>
      <c r="G13" s="18">
        <v>1138</v>
      </c>
      <c r="H13" s="18">
        <v>979</v>
      </c>
      <c r="I13" s="18">
        <v>252</v>
      </c>
      <c r="J13" s="18">
        <v>831</v>
      </c>
      <c r="K13" s="18">
        <v>155</v>
      </c>
      <c r="M13" s="18">
        <v>740</v>
      </c>
    </row>
    <row r="14" spans="1:13" x14ac:dyDescent="0.25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M14" s="18"/>
    </row>
    <row r="15" spans="1:13" x14ac:dyDescent="0.25">
      <c r="A15" s="7" t="s">
        <v>24</v>
      </c>
      <c r="B15" s="24">
        <f t="shared" ref="B15:K15" si="2">SUM(B16:B18)</f>
        <v>20413</v>
      </c>
      <c r="C15" s="24">
        <f t="shared" si="2"/>
        <v>20585</v>
      </c>
      <c r="D15" s="24">
        <f t="shared" si="2"/>
        <v>20149</v>
      </c>
      <c r="E15" s="24">
        <f t="shared" si="2"/>
        <v>20508</v>
      </c>
      <c r="F15" s="24">
        <f t="shared" si="2"/>
        <v>21718</v>
      </c>
      <c r="G15" s="24">
        <f t="shared" si="2"/>
        <v>20796</v>
      </c>
      <c r="H15" s="24">
        <f t="shared" si="2"/>
        <v>20672</v>
      </c>
      <c r="I15" s="24">
        <f t="shared" si="2"/>
        <v>20621</v>
      </c>
      <c r="J15" s="24">
        <f t="shared" si="2"/>
        <v>20580</v>
      </c>
      <c r="K15" s="24">
        <f t="shared" si="2"/>
        <v>18859</v>
      </c>
      <c r="M15" s="24">
        <f>SUM(M16:M18)</f>
        <v>20708</v>
      </c>
    </row>
    <row r="16" spans="1:13" x14ac:dyDescent="0.25">
      <c r="A16" s="19" t="s">
        <v>20</v>
      </c>
      <c r="B16" s="18">
        <v>18231</v>
      </c>
      <c r="C16" s="18">
        <v>18347</v>
      </c>
      <c r="D16" s="18">
        <v>18171</v>
      </c>
      <c r="E16" s="18">
        <v>18329</v>
      </c>
      <c r="F16" s="18">
        <v>19856</v>
      </c>
      <c r="G16" s="18">
        <v>18902</v>
      </c>
      <c r="H16" s="18">
        <v>18506</v>
      </c>
      <c r="I16" s="18">
        <v>18206</v>
      </c>
      <c r="J16" s="18">
        <v>18555</v>
      </c>
      <c r="K16" s="18">
        <v>16571</v>
      </c>
      <c r="M16" s="18">
        <v>18780</v>
      </c>
    </row>
    <row r="17" spans="1:13" x14ac:dyDescent="0.25">
      <c r="A17" s="19" t="s">
        <v>21</v>
      </c>
      <c r="B17" s="18">
        <v>2127</v>
      </c>
      <c r="C17" s="18">
        <v>2160</v>
      </c>
      <c r="D17" s="18">
        <v>1923</v>
      </c>
      <c r="E17" s="18">
        <v>2125</v>
      </c>
      <c r="F17" s="18">
        <v>1762</v>
      </c>
      <c r="G17" s="18">
        <v>1846</v>
      </c>
      <c r="H17" s="18">
        <v>2033</v>
      </c>
      <c r="I17" s="18">
        <v>2371</v>
      </c>
      <c r="J17" s="18">
        <v>1956</v>
      </c>
      <c r="K17" s="18">
        <v>2250</v>
      </c>
      <c r="M17" s="18">
        <v>1823</v>
      </c>
    </row>
    <row r="18" spans="1:13" x14ac:dyDescent="0.25">
      <c r="A18" s="19" t="s">
        <v>22</v>
      </c>
      <c r="B18" s="18">
        <v>55</v>
      </c>
      <c r="C18" s="18">
        <v>78</v>
      </c>
      <c r="D18" s="18">
        <v>55</v>
      </c>
      <c r="E18" s="18">
        <v>54</v>
      </c>
      <c r="F18" s="18">
        <v>100</v>
      </c>
      <c r="G18" s="18">
        <v>48</v>
      </c>
      <c r="H18" s="18">
        <v>133</v>
      </c>
      <c r="I18" s="18">
        <v>44</v>
      </c>
      <c r="J18" s="18">
        <v>69</v>
      </c>
      <c r="K18" s="18">
        <v>38</v>
      </c>
      <c r="M18" s="18">
        <v>105</v>
      </c>
    </row>
    <row r="19" spans="1:13" x14ac:dyDescent="0.25">
      <c r="A19" s="8"/>
      <c r="B19" s="8"/>
      <c r="C19" s="8"/>
      <c r="D19" s="8"/>
      <c r="E19" s="8"/>
      <c r="F19" s="8"/>
      <c r="G19" s="20"/>
      <c r="H19" s="20"/>
      <c r="I19" s="20"/>
      <c r="J19" s="20"/>
      <c r="K19" s="20"/>
      <c r="M19" s="8"/>
    </row>
    <row r="20" spans="1:13" x14ac:dyDescent="0.25">
      <c r="A20" s="7" t="s">
        <v>11</v>
      </c>
      <c r="B20" s="24">
        <f t="shared" ref="B20:J20" si="3">SUM(B5,B10,B15)</f>
        <v>729562</v>
      </c>
      <c r="C20" s="24">
        <f t="shared" si="3"/>
        <v>743027</v>
      </c>
      <c r="D20" s="24">
        <f t="shared" si="3"/>
        <v>746768</v>
      </c>
      <c r="E20" s="24">
        <f t="shared" si="3"/>
        <v>750974</v>
      </c>
      <c r="F20" s="24">
        <f t="shared" si="3"/>
        <v>775672</v>
      </c>
      <c r="G20" s="24">
        <f t="shared" si="3"/>
        <v>785027</v>
      </c>
      <c r="H20" s="24">
        <f t="shared" si="3"/>
        <v>789651</v>
      </c>
      <c r="I20" s="24">
        <f t="shared" si="3"/>
        <v>786614</v>
      </c>
      <c r="J20" s="24">
        <f t="shared" si="3"/>
        <v>789111</v>
      </c>
      <c r="K20" s="24">
        <f>SUM(K5,K10,K15)</f>
        <v>807750</v>
      </c>
      <c r="M20" s="24">
        <f>SUM(M5,M10,M15)</f>
        <v>725427</v>
      </c>
    </row>
    <row r="21" spans="1:13" x14ac:dyDescent="0.25">
      <c r="A21" s="19" t="s">
        <v>20</v>
      </c>
      <c r="B21" s="18">
        <f t="shared" ref="B21:J21" si="4">SUM(B6,B11,B16)</f>
        <v>392850</v>
      </c>
      <c r="C21" s="18">
        <f t="shared" si="4"/>
        <v>392798</v>
      </c>
      <c r="D21" s="18">
        <f t="shared" si="4"/>
        <v>377151</v>
      </c>
      <c r="E21" s="18">
        <f t="shared" si="4"/>
        <v>374622</v>
      </c>
      <c r="F21" s="18">
        <f t="shared" si="4"/>
        <v>380109</v>
      </c>
      <c r="G21" s="18">
        <f t="shared" si="4"/>
        <v>371606</v>
      </c>
      <c r="H21" s="18">
        <f t="shared" si="4"/>
        <v>369483</v>
      </c>
      <c r="I21" s="18">
        <f t="shared" si="4"/>
        <v>360555</v>
      </c>
      <c r="J21" s="18">
        <f t="shared" si="4"/>
        <v>349672</v>
      </c>
      <c r="K21" s="18">
        <f>SUM(K6,K11,K16)</f>
        <v>339390</v>
      </c>
      <c r="M21" s="18">
        <f>SUM(M6,M11,M16)</f>
        <v>409732</v>
      </c>
    </row>
    <row r="22" spans="1:13" x14ac:dyDescent="0.25">
      <c r="A22" s="19" t="s">
        <v>21</v>
      </c>
      <c r="B22" s="18">
        <f t="shared" ref="B22:J22" si="5">SUM(B7,B12,B17)</f>
        <v>221581</v>
      </c>
      <c r="C22" s="18">
        <f t="shared" si="5"/>
        <v>235132</v>
      </c>
      <c r="D22" s="18">
        <f t="shared" si="5"/>
        <v>255398</v>
      </c>
      <c r="E22" s="18">
        <f t="shared" si="5"/>
        <v>268008</v>
      </c>
      <c r="F22" s="18">
        <f t="shared" si="5"/>
        <v>292020</v>
      </c>
      <c r="G22" s="18">
        <f t="shared" si="5"/>
        <v>310734</v>
      </c>
      <c r="H22" s="18">
        <f t="shared" si="5"/>
        <v>323388</v>
      </c>
      <c r="I22" s="18">
        <f t="shared" si="5"/>
        <v>335852</v>
      </c>
      <c r="J22" s="18">
        <f t="shared" si="5"/>
        <v>354899</v>
      </c>
      <c r="K22" s="18">
        <f>SUM(K7,K12,K17)</f>
        <v>387986</v>
      </c>
      <c r="M22" s="18">
        <f>SUM(M7,M12,M17)</f>
        <v>196601</v>
      </c>
    </row>
    <row r="23" spans="1:13" x14ac:dyDescent="0.25">
      <c r="A23" s="31" t="s">
        <v>22</v>
      </c>
      <c r="B23" s="32">
        <f t="shared" ref="B23:J23" si="6">SUM(B8,B13,B18)</f>
        <v>115131</v>
      </c>
      <c r="C23" s="32">
        <f t="shared" si="6"/>
        <v>115097</v>
      </c>
      <c r="D23" s="32">
        <f t="shared" si="6"/>
        <v>114219</v>
      </c>
      <c r="E23" s="32">
        <f t="shared" si="6"/>
        <v>108344</v>
      </c>
      <c r="F23" s="32">
        <f t="shared" si="6"/>
        <v>103543</v>
      </c>
      <c r="G23" s="32">
        <f t="shared" si="6"/>
        <v>102687</v>
      </c>
      <c r="H23" s="32">
        <f t="shared" si="6"/>
        <v>96780</v>
      </c>
      <c r="I23" s="32">
        <f t="shared" si="6"/>
        <v>90207</v>
      </c>
      <c r="J23" s="32">
        <f t="shared" si="6"/>
        <v>84540</v>
      </c>
      <c r="K23" s="32">
        <f>SUM(K8,K13,K18)</f>
        <v>80374</v>
      </c>
      <c r="M23" s="32">
        <f>SUM(M8,M13,M18)</f>
        <v>119094</v>
      </c>
    </row>
    <row r="24" spans="1:13" x14ac:dyDescent="0.25">
      <c r="A24" s="15" t="s">
        <v>39</v>
      </c>
    </row>
    <row r="25" spans="1:13" x14ac:dyDescent="0.25">
      <c r="A25" s="34"/>
    </row>
    <row r="39" spans="1:11" x14ac:dyDescent="0.25">
      <c r="A39" s="7" t="s">
        <v>43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x14ac:dyDescent="0.25">
      <c r="A40" s="19" t="s">
        <v>20</v>
      </c>
      <c r="B40" s="33">
        <f>B21/B$20</f>
        <v>0.5384737691930227</v>
      </c>
      <c r="C40" s="33">
        <f t="shared" ref="C40:K40" si="7">C21/C$20</f>
        <v>0.52864566159776161</v>
      </c>
      <c r="D40" s="33">
        <f t="shared" si="7"/>
        <v>0.50504440468793521</v>
      </c>
      <c r="E40" s="33">
        <f t="shared" si="7"/>
        <v>0.4988481625196079</v>
      </c>
      <c r="F40" s="33">
        <f t="shared" si="7"/>
        <v>0.49003831516414154</v>
      </c>
      <c r="G40" s="33">
        <f t="shared" si="7"/>
        <v>0.47336715807227014</v>
      </c>
      <c r="H40" s="33">
        <f t="shared" si="7"/>
        <v>0.46790670815334878</v>
      </c>
      <c r="I40" s="33">
        <f t="shared" si="7"/>
        <v>0.45836331415408321</v>
      </c>
      <c r="J40" s="33">
        <f t="shared" si="7"/>
        <v>0.4431214366546658</v>
      </c>
      <c r="K40" s="33">
        <f t="shared" si="7"/>
        <v>0.42016713091922003</v>
      </c>
    </row>
    <row r="41" spans="1:11" x14ac:dyDescent="0.25">
      <c r="A41" s="19" t="s">
        <v>21</v>
      </c>
      <c r="B41" s="33">
        <f t="shared" ref="B41:K41" si="8">B22/B$20</f>
        <v>0.30371784714664413</v>
      </c>
      <c r="C41" s="33">
        <f t="shared" si="8"/>
        <v>0.31645148830392433</v>
      </c>
      <c r="D41" s="33">
        <f t="shared" si="8"/>
        <v>0.34200447796370492</v>
      </c>
      <c r="E41" s="33">
        <f t="shared" si="8"/>
        <v>0.3568805311502129</v>
      </c>
      <c r="F41" s="33">
        <f t="shared" si="8"/>
        <v>0.3764735609896967</v>
      </c>
      <c r="G41" s="33">
        <f t="shared" si="8"/>
        <v>0.39582587605267078</v>
      </c>
      <c r="H41" s="33">
        <f t="shared" si="8"/>
        <v>0.40953281892886856</v>
      </c>
      <c r="I41" s="33">
        <f t="shared" si="8"/>
        <v>0.42695909302402452</v>
      </c>
      <c r="J41" s="33">
        <f t="shared" si="8"/>
        <v>0.44974534634544444</v>
      </c>
      <c r="K41" s="33">
        <f t="shared" si="8"/>
        <v>0.48032930981120397</v>
      </c>
    </row>
    <row r="42" spans="1:11" x14ac:dyDescent="0.25">
      <c r="A42" s="19" t="s">
        <v>22</v>
      </c>
      <c r="B42" s="33">
        <f t="shared" ref="B42:K42" si="9">B23/B$20</f>
        <v>0.15780838366033317</v>
      </c>
      <c r="C42" s="33">
        <f t="shared" si="9"/>
        <v>0.15490285009831406</v>
      </c>
      <c r="D42" s="33">
        <f t="shared" si="9"/>
        <v>0.15295111734835987</v>
      </c>
      <c r="E42" s="33">
        <f t="shared" si="9"/>
        <v>0.14427130633017921</v>
      </c>
      <c r="F42" s="33">
        <f t="shared" si="9"/>
        <v>0.13348812384616177</v>
      </c>
      <c r="G42" s="33">
        <f t="shared" si="9"/>
        <v>0.13080696587505908</v>
      </c>
      <c r="H42" s="33">
        <f t="shared" si="9"/>
        <v>0.12256047291778267</v>
      </c>
      <c r="I42" s="33">
        <f t="shared" si="9"/>
        <v>0.11467759282189231</v>
      </c>
      <c r="J42" s="33">
        <f t="shared" si="9"/>
        <v>0.10713321699988974</v>
      </c>
      <c r="K42" s="33">
        <f t="shared" si="9"/>
        <v>9.9503559269575978E-2</v>
      </c>
    </row>
  </sheetData>
  <mergeCells count="1">
    <mergeCell ref="A1:K1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Q27" sqref="Q27"/>
    </sheetView>
  </sheetViews>
  <sheetFormatPr defaultColWidth="9" defaultRowHeight="12.5" x14ac:dyDescent="0.25"/>
  <cols>
    <col min="1" max="1" width="18.08203125" style="1" customWidth="1"/>
    <col min="2" max="11" width="7.58203125" style="1" customWidth="1"/>
    <col min="12" max="16384" width="9" style="1"/>
  </cols>
  <sheetData>
    <row r="1" spans="1:13" ht="14" x14ac:dyDescent="0.3">
      <c r="A1" s="44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25.5" customHeight="1" x14ac:dyDescent="0.25">
      <c r="A3" s="17" t="s">
        <v>44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16</v>
      </c>
      <c r="K3" s="6" t="s">
        <v>47</v>
      </c>
      <c r="M3" s="5" t="s">
        <v>1</v>
      </c>
    </row>
    <row r="4" spans="1:13" ht="14.25" customHeight="1" x14ac:dyDescent="0.25">
      <c r="A4" s="21"/>
      <c r="B4" s="22"/>
      <c r="C4" s="22"/>
      <c r="D4" s="22"/>
      <c r="E4" s="22"/>
      <c r="F4" s="22"/>
      <c r="G4" s="23"/>
      <c r="H4" s="23"/>
      <c r="I4" s="23"/>
      <c r="J4" s="23"/>
      <c r="K4" s="23"/>
      <c r="M4" s="22"/>
    </row>
    <row r="5" spans="1:13" x14ac:dyDescent="0.25">
      <c r="A5" s="7" t="s">
        <v>35</v>
      </c>
      <c r="B5" s="24">
        <f t="shared" ref="B5:K5" si="0">SUM(B6:B8)</f>
        <v>635668</v>
      </c>
      <c r="C5" s="24">
        <f t="shared" si="0"/>
        <v>627891</v>
      </c>
      <c r="D5" s="24">
        <f t="shared" si="0"/>
        <v>618940</v>
      </c>
      <c r="E5" s="24">
        <f t="shared" si="0"/>
        <v>610397</v>
      </c>
      <c r="F5" s="24">
        <f t="shared" si="0"/>
        <v>628093</v>
      </c>
      <c r="G5" s="24">
        <f t="shared" si="0"/>
        <v>627955</v>
      </c>
      <c r="H5" s="24">
        <f t="shared" si="0"/>
        <v>624023</v>
      </c>
      <c r="I5" s="24">
        <f t="shared" si="0"/>
        <v>621379</v>
      </c>
      <c r="J5" s="24">
        <f t="shared" si="0"/>
        <v>702482</v>
      </c>
      <c r="K5" s="24">
        <f t="shared" si="0"/>
        <v>712590</v>
      </c>
      <c r="M5" s="24">
        <f>SUM(M6:M8)</f>
        <v>643237</v>
      </c>
    </row>
    <row r="6" spans="1:13" x14ac:dyDescent="0.25">
      <c r="A6" s="19" t="s">
        <v>20</v>
      </c>
      <c r="B6" s="18">
        <v>367602</v>
      </c>
      <c r="C6" s="18">
        <v>362544</v>
      </c>
      <c r="D6" s="18">
        <v>345183</v>
      </c>
      <c r="E6" s="18">
        <v>336722</v>
      </c>
      <c r="F6" s="18">
        <v>340830</v>
      </c>
      <c r="G6" s="18">
        <v>331489</v>
      </c>
      <c r="H6" s="18">
        <v>328238</v>
      </c>
      <c r="I6" s="18">
        <v>322687</v>
      </c>
      <c r="J6" s="18">
        <v>326996</v>
      </c>
      <c r="K6" s="18">
        <v>312584</v>
      </c>
      <c r="M6" s="18">
        <v>384233</v>
      </c>
    </row>
    <row r="7" spans="1:13" x14ac:dyDescent="0.25">
      <c r="A7" s="19" t="s">
        <v>21</v>
      </c>
      <c r="B7" s="18">
        <v>174014</v>
      </c>
      <c r="C7" s="18">
        <v>173769</v>
      </c>
      <c r="D7" s="18">
        <v>182207</v>
      </c>
      <c r="E7" s="18">
        <v>191400</v>
      </c>
      <c r="F7" s="18">
        <v>211466</v>
      </c>
      <c r="G7" s="18">
        <v>222210</v>
      </c>
      <c r="H7" s="18">
        <v>227187</v>
      </c>
      <c r="I7" s="18">
        <v>232243</v>
      </c>
      <c r="J7" s="18">
        <v>295900</v>
      </c>
      <c r="K7" s="18">
        <v>327065</v>
      </c>
      <c r="M7" s="18">
        <v>158230</v>
      </c>
    </row>
    <row r="8" spans="1:13" x14ac:dyDescent="0.25">
      <c r="A8" s="19" t="s">
        <v>22</v>
      </c>
      <c r="B8" s="18">
        <v>94052</v>
      </c>
      <c r="C8" s="18">
        <v>91578</v>
      </c>
      <c r="D8" s="18">
        <v>91550</v>
      </c>
      <c r="E8" s="18">
        <v>82275</v>
      </c>
      <c r="F8" s="18">
        <v>75797</v>
      </c>
      <c r="G8" s="18">
        <v>74256</v>
      </c>
      <c r="H8" s="18">
        <v>68598</v>
      </c>
      <c r="I8" s="18">
        <v>66449</v>
      </c>
      <c r="J8" s="18">
        <v>79586</v>
      </c>
      <c r="K8" s="18">
        <v>72941</v>
      </c>
      <c r="M8" s="18">
        <v>100774</v>
      </c>
    </row>
    <row r="9" spans="1:13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M9" s="18"/>
    </row>
    <row r="10" spans="1:13" x14ac:dyDescent="0.25">
      <c r="A10" s="7" t="s">
        <v>38</v>
      </c>
      <c r="B10" s="24">
        <f t="shared" ref="B10:K10" si="1">SUM(B11:B13)</f>
        <v>74113</v>
      </c>
      <c r="C10" s="24">
        <f t="shared" si="1"/>
        <v>80818</v>
      </c>
      <c r="D10" s="24">
        <f t="shared" si="1"/>
        <v>81923</v>
      </c>
      <c r="E10" s="24">
        <f t="shared" si="1"/>
        <v>88279</v>
      </c>
      <c r="F10" s="24">
        <f t="shared" si="1"/>
        <v>88047</v>
      </c>
      <c r="G10" s="24">
        <f t="shared" si="1"/>
        <v>93336</v>
      </c>
      <c r="H10" s="24">
        <f t="shared" si="1"/>
        <v>94569</v>
      </c>
      <c r="I10" s="24">
        <f t="shared" si="1"/>
        <v>85493</v>
      </c>
      <c r="J10" s="24">
        <f t="shared" si="1"/>
        <v>0</v>
      </c>
      <c r="K10" s="24">
        <f t="shared" si="1"/>
        <v>0</v>
      </c>
      <c r="M10" s="24">
        <f>SUM(M11:M13)</f>
        <v>63097</v>
      </c>
    </row>
    <row r="11" spans="1:13" x14ac:dyDescent="0.25">
      <c r="A11" s="19" t="s">
        <v>20</v>
      </c>
      <c r="B11" s="18">
        <v>16531</v>
      </c>
      <c r="C11" s="18">
        <v>15212</v>
      </c>
      <c r="D11" s="18">
        <v>14520</v>
      </c>
      <c r="E11" s="18">
        <v>20108</v>
      </c>
      <c r="F11" s="18">
        <v>19384</v>
      </c>
      <c r="G11" s="18">
        <v>20372</v>
      </c>
      <c r="H11" s="18">
        <v>20273</v>
      </c>
      <c r="I11" s="18">
        <v>16920</v>
      </c>
      <c r="J11" s="18">
        <v>0</v>
      </c>
      <c r="K11" s="18">
        <v>0</v>
      </c>
      <c r="M11" s="18">
        <v>16466</v>
      </c>
    </row>
    <row r="12" spans="1:13" x14ac:dyDescent="0.25">
      <c r="A12" s="19" t="s">
        <v>21</v>
      </c>
      <c r="B12" s="18">
        <v>36950</v>
      </c>
      <c r="C12" s="18">
        <v>44819</v>
      </c>
      <c r="D12" s="18">
        <v>47575</v>
      </c>
      <c r="E12" s="18">
        <v>45789</v>
      </c>
      <c r="F12" s="18">
        <v>44968</v>
      </c>
      <c r="G12" s="18">
        <v>51198</v>
      </c>
      <c r="H12" s="18">
        <v>53586</v>
      </c>
      <c r="I12" s="18">
        <v>51317</v>
      </c>
      <c r="J12" s="18">
        <v>0</v>
      </c>
      <c r="K12" s="18">
        <v>0</v>
      </c>
      <c r="M12" s="18">
        <v>28420</v>
      </c>
    </row>
    <row r="13" spans="1:13" x14ac:dyDescent="0.25">
      <c r="A13" s="19" t="s">
        <v>22</v>
      </c>
      <c r="B13" s="18">
        <v>20632</v>
      </c>
      <c r="C13" s="18">
        <v>20787</v>
      </c>
      <c r="D13" s="18">
        <v>19828</v>
      </c>
      <c r="E13" s="18">
        <v>22382</v>
      </c>
      <c r="F13" s="18">
        <v>23695</v>
      </c>
      <c r="G13" s="18">
        <v>21766</v>
      </c>
      <c r="H13" s="18">
        <v>20710</v>
      </c>
      <c r="I13" s="18">
        <v>17256</v>
      </c>
      <c r="J13" s="18">
        <v>0</v>
      </c>
      <c r="K13" s="18">
        <v>0</v>
      </c>
      <c r="M13" s="18">
        <v>18211</v>
      </c>
    </row>
    <row r="14" spans="1:13" x14ac:dyDescent="0.25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M14" s="18"/>
    </row>
    <row r="15" spans="1:13" x14ac:dyDescent="0.25">
      <c r="A15" s="7" t="s">
        <v>36</v>
      </c>
      <c r="B15" s="24">
        <f t="shared" ref="B15:K15" si="2">SUM(B16:B18)</f>
        <v>19044</v>
      </c>
      <c r="C15" s="24">
        <f t="shared" si="2"/>
        <v>33318</v>
      </c>
      <c r="D15" s="24">
        <f t="shared" si="2"/>
        <v>44900</v>
      </c>
      <c r="E15" s="24">
        <f t="shared" si="2"/>
        <v>51388</v>
      </c>
      <c r="F15" s="24">
        <f t="shared" si="2"/>
        <v>58079</v>
      </c>
      <c r="G15" s="24">
        <f t="shared" si="2"/>
        <v>62269</v>
      </c>
      <c r="H15" s="24">
        <f t="shared" si="2"/>
        <v>69688</v>
      </c>
      <c r="I15" s="24">
        <f t="shared" si="2"/>
        <v>78780</v>
      </c>
      <c r="J15" s="24">
        <f t="shared" si="2"/>
        <v>86004</v>
      </c>
      <c r="K15" s="24">
        <f t="shared" si="2"/>
        <v>94665</v>
      </c>
      <c r="M15" s="24">
        <f>SUM(M16:M18)</f>
        <v>18177</v>
      </c>
    </row>
    <row r="16" spans="1:13" x14ac:dyDescent="0.25">
      <c r="A16" s="19" t="s">
        <v>20</v>
      </c>
      <c r="B16" s="18">
        <v>8397</v>
      </c>
      <c r="C16" s="18">
        <v>14597</v>
      </c>
      <c r="D16" s="18">
        <v>17184</v>
      </c>
      <c r="E16" s="18">
        <v>17414</v>
      </c>
      <c r="F16" s="18">
        <v>19319</v>
      </c>
      <c r="G16" s="18">
        <v>19243</v>
      </c>
      <c r="H16" s="18">
        <v>20156</v>
      </c>
      <c r="I16" s="18">
        <v>20453</v>
      </c>
      <c r="J16" s="18">
        <v>22458</v>
      </c>
      <c r="K16" s="18">
        <v>26668</v>
      </c>
      <c r="M16" s="18">
        <v>8543</v>
      </c>
    </row>
    <row r="17" spans="1:13" x14ac:dyDescent="0.25">
      <c r="A17" s="19" t="s">
        <v>21</v>
      </c>
      <c r="B17" s="18">
        <v>10210</v>
      </c>
      <c r="C17" s="18">
        <v>15989</v>
      </c>
      <c r="D17" s="18">
        <v>24884</v>
      </c>
      <c r="E17" s="18">
        <v>30287</v>
      </c>
      <c r="F17" s="18">
        <v>34763</v>
      </c>
      <c r="G17" s="18">
        <v>36361</v>
      </c>
      <c r="H17" s="18">
        <v>42083</v>
      </c>
      <c r="I17" s="18">
        <v>51877</v>
      </c>
      <c r="J17" s="18">
        <v>58637</v>
      </c>
      <c r="K17" s="18">
        <v>60596</v>
      </c>
      <c r="M17" s="18">
        <v>9525</v>
      </c>
    </row>
    <row r="18" spans="1:13" x14ac:dyDescent="0.25">
      <c r="A18" s="19" t="s">
        <v>22</v>
      </c>
      <c r="B18" s="18">
        <v>437</v>
      </c>
      <c r="C18" s="18">
        <v>2732</v>
      </c>
      <c r="D18" s="18">
        <v>2832</v>
      </c>
      <c r="E18" s="18">
        <v>3687</v>
      </c>
      <c r="F18" s="18">
        <v>3997</v>
      </c>
      <c r="G18" s="18">
        <v>6665</v>
      </c>
      <c r="H18" s="18">
        <v>7449</v>
      </c>
      <c r="I18" s="18">
        <v>6450</v>
      </c>
      <c r="J18" s="18">
        <v>4909</v>
      </c>
      <c r="K18" s="18">
        <v>7401</v>
      </c>
      <c r="M18" s="18">
        <v>109</v>
      </c>
    </row>
    <row r="19" spans="1:13" x14ac:dyDescent="0.25">
      <c r="A19" s="8"/>
      <c r="B19" s="8"/>
      <c r="C19" s="8"/>
      <c r="D19" s="8"/>
      <c r="E19" s="8"/>
      <c r="F19" s="8"/>
      <c r="G19" s="20"/>
      <c r="H19" s="20"/>
      <c r="I19" s="20"/>
      <c r="J19" s="20"/>
      <c r="K19" s="20"/>
      <c r="M19" s="8"/>
    </row>
    <row r="20" spans="1:13" x14ac:dyDescent="0.25">
      <c r="A20" s="7" t="s">
        <v>37</v>
      </c>
      <c r="B20" s="24">
        <f t="shared" ref="B20:K20" si="3">SUM(B21:B23)</f>
        <v>737</v>
      </c>
      <c r="C20" s="24">
        <f t="shared" si="3"/>
        <v>1000</v>
      </c>
      <c r="D20" s="24">
        <f t="shared" si="3"/>
        <v>1005</v>
      </c>
      <c r="E20" s="24">
        <f t="shared" si="3"/>
        <v>910</v>
      </c>
      <c r="F20" s="24">
        <f t="shared" si="3"/>
        <v>1453</v>
      </c>
      <c r="G20" s="24">
        <f t="shared" si="3"/>
        <v>1467</v>
      </c>
      <c r="H20" s="24">
        <f t="shared" si="3"/>
        <v>1371</v>
      </c>
      <c r="I20" s="24">
        <f t="shared" si="3"/>
        <v>962</v>
      </c>
      <c r="J20" s="24">
        <f t="shared" si="3"/>
        <v>625</v>
      </c>
      <c r="K20" s="24">
        <f t="shared" si="3"/>
        <v>495</v>
      </c>
      <c r="M20" s="24">
        <f>SUM(M21:M23)</f>
        <v>916</v>
      </c>
    </row>
    <row r="21" spans="1:13" x14ac:dyDescent="0.25">
      <c r="A21" s="19" t="s">
        <v>20</v>
      </c>
      <c r="B21" s="18">
        <v>320</v>
      </c>
      <c r="C21" s="18">
        <v>445</v>
      </c>
      <c r="D21" s="18">
        <v>264</v>
      </c>
      <c r="E21" s="18">
        <v>378</v>
      </c>
      <c r="F21" s="18">
        <v>576</v>
      </c>
      <c r="G21" s="18">
        <v>502</v>
      </c>
      <c r="H21" s="18">
        <v>816</v>
      </c>
      <c r="I21" s="18">
        <v>495</v>
      </c>
      <c r="J21" s="18">
        <v>218</v>
      </c>
      <c r="K21" s="18">
        <v>138</v>
      </c>
      <c r="M21" s="18">
        <v>490</v>
      </c>
    </row>
    <row r="22" spans="1:13" x14ac:dyDescent="0.25">
      <c r="A22" s="19" t="s">
        <v>21</v>
      </c>
      <c r="B22" s="18">
        <v>407</v>
      </c>
      <c r="C22" s="18">
        <v>555</v>
      </c>
      <c r="D22" s="18">
        <v>732</v>
      </c>
      <c r="E22" s="18">
        <v>532</v>
      </c>
      <c r="F22" s="18">
        <v>823</v>
      </c>
      <c r="G22" s="18">
        <v>965</v>
      </c>
      <c r="H22" s="18">
        <v>532</v>
      </c>
      <c r="I22" s="18">
        <v>415</v>
      </c>
      <c r="J22" s="18">
        <v>362</v>
      </c>
      <c r="K22" s="18">
        <v>325</v>
      </c>
      <c r="M22" s="18">
        <v>426</v>
      </c>
    </row>
    <row r="23" spans="1:13" x14ac:dyDescent="0.25">
      <c r="A23" s="19" t="s">
        <v>22</v>
      </c>
      <c r="B23" s="18">
        <v>10</v>
      </c>
      <c r="C23" s="18">
        <v>0</v>
      </c>
      <c r="D23" s="18">
        <v>9</v>
      </c>
      <c r="E23" s="18">
        <v>0</v>
      </c>
      <c r="F23" s="18">
        <v>54</v>
      </c>
      <c r="G23" s="18">
        <v>0</v>
      </c>
      <c r="H23" s="18">
        <v>23</v>
      </c>
      <c r="I23" s="18">
        <v>52</v>
      </c>
      <c r="J23" s="18">
        <v>45</v>
      </c>
      <c r="K23" s="18">
        <v>32</v>
      </c>
      <c r="M23" s="18">
        <v>0</v>
      </c>
    </row>
    <row r="24" spans="1:13" x14ac:dyDescent="0.25">
      <c r="A24" s="8"/>
      <c r="B24" s="8"/>
      <c r="C24" s="8"/>
      <c r="D24" s="8"/>
      <c r="E24" s="8"/>
      <c r="F24" s="8"/>
      <c r="G24" s="20"/>
      <c r="H24" s="20"/>
      <c r="I24" s="20"/>
      <c r="J24" s="20"/>
      <c r="K24" s="20"/>
      <c r="M24" s="8"/>
    </row>
    <row r="25" spans="1:13" x14ac:dyDescent="0.25">
      <c r="A25" s="7" t="s">
        <v>11</v>
      </c>
      <c r="B25" s="24">
        <f t="shared" ref="B25:J25" si="4">SUM(B5,B10,B15,B20)</f>
        <v>729562</v>
      </c>
      <c r="C25" s="24">
        <f t="shared" si="4"/>
        <v>743027</v>
      </c>
      <c r="D25" s="24">
        <f t="shared" si="4"/>
        <v>746768</v>
      </c>
      <c r="E25" s="24">
        <f t="shared" si="4"/>
        <v>750974</v>
      </c>
      <c r="F25" s="24">
        <f t="shared" si="4"/>
        <v>775672</v>
      </c>
      <c r="G25" s="24">
        <f t="shared" si="4"/>
        <v>785027</v>
      </c>
      <c r="H25" s="24">
        <f t="shared" si="4"/>
        <v>789651</v>
      </c>
      <c r="I25" s="24">
        <f t="shared" si="4"/>
        <v>786614</v>
      </c>
      <c r="J25" s="24">
        <f t="shared" si="4"/>
        <v>789111</v>
      </c>
      <c r="K25" s="24">
        <f>SUM(K5,K10,K15,K20)</f>
        <v>807750</v>
      </c>
      <c r="M25" s="24">
        <f>SUM(M5,M10,M15,M20)</f>
        <v>725427</v>
      </c>
    </row>
    <row r="26" spans="1:13" x14ac:dyDescent="0.25">
      <c r="A26" s="19" t="s">
        <v>20</v>
      </c>
      <c r="B26" s="18">
        <f t="shared" ref="B26:J26" si="5">SUM(B6,B11,B16,,B21)</f>
        <v>392850</v>
      </c>
      <c r="C26" s="18">
        <f t="shared" si="5"/>
        <v>392798</v>
      </c>
      <c r="D26" s="18">
        <f t="shared" si="5"/>
        <v>377151</v>
      </c>
      <c r="E26" s="18">
        <f t="shared" si="5"/>
        <v>374622</v>
      </c>
      <c r="F26" s="18">
        <f t="shared" si="5"/>
        <v>380109</v>
      </c>
      <c r="G26" s="18">
        <f t="shared" si="5"/>
        <v>371606</v>
      </c>
      <c r="H26" s="18">
        <f t="shared" si="5"/>
        <v>369483</v>
      </c>
      <c r="I26" s="18">
        <f t="shared" si="5"/>
        <v>360555</v>
      </c>
      <c r="J26" s="18">
        <f t="shared" si="5"/>
        <v>349672</v>
      </c>
      <c r="K26" s="18">
        <f>SUM(K6,K11,K16,,K21)</f>
        <v>339390</v>
      </c>
      <c r="M26" s="18">
        <f>SUM(M6,M11,M16,,M21)</f>
        <v>409732</v>
      </c>
    </row>
    <row r="27" spans="1:13" x14ac:dyDescent="0.25">
      <c r="A27" s="19" t="s">
        <v>21</v>
      </c>
      <c r="B27" s="18">
        <f t="shared" ref="B27:J27" si="6">SUM(B7,B12,B17,,B22)</f>
        <v>221581</v>
      </c>
      <c r="C27" s="18">
        <f t="shared" si="6"/>
        <v>235132</v>
      </c>
      <c r="D27" s="18">
        <f t="shared" si="6"/>
        <v>255398</v>
      </c>
      <c r="E27" s="18">
        <f t="shared" si="6"/>
        <v>268008</v>
      </c>
      <c r="F27" s="18">
        <f t="shared" si="6"/>
        <v>292020</v>
      </c>
      <c r="G27" s="18">
        <f t="shared" si="6"/>
        <v>310734</v>
      </c>
      <c r="H27" s="18">
        <f t="shared" si="6"/>
        <v>323388</v>
      </c>
      <c r="I27" s="18">
        <f t="shared" si="6"/>
        <v>335852</v>
      </c>
      <c r="J27" s="18">
        <f t="shared" si="6"/>
        <v>354899</v>
      </c>
      <c r="K27" s="18">
        <f>SUM(K7,K12,K17,,K22)</f>
        <v>387986</v>
      </c>
      <c r="M27" s="18">
        <f>SUM(M7,M12,M17,,M22)</f>
        <v>196601</v>
      </c>
    </row>
    <row r="28" spans="1:13" x14ac:dyDescent="0.25">
      <c r="A28" s="31" t="s">
        <v>22</v>
      </c>
      <c r="B28" s="32">
        <f t="shared" ref="B28:J28" si="7">SUM(B8,B13,B18,,B23)</f>
        <v>115131</v>
      </c>
      <c r="C28" s="32">
        <f t="shared" si="7"/>
        <v>115097</v>
      </c>
      <c r="D28" s="32">
        <f t="shared" si="7"/>
        <v>114219</v>
      </c>
      <c r="E28" s="32">
        <f t="shared" si="7"/>
        <v>108344</v>
      </c>
      <c r="F28" s="32">
        <f t="shared" si="7"/>
        <v>103543</v>
      </c>
      <c r="G28" s="32">
        <f t="shared" si="7"/>
        <v>102687</v>
      </c>
      <c r="H28" s="32">
        <f t="shared" si="7"/>
        <v>96780</v>
      </c>
      <c r="I28" s="32">
        <f t="shared" si="7"/>
        <v>90207</v>
      </c>
      <c r="J28" s="32">
        <f t="shared" si="7"/>
        <v>84540</v>
      </c>
      <c r="K28" s="32">
        <f>SUM(K8,K13,K18,,K23)</f>
        <v>80374</v>
      </c>
      <c r="M28" s="32">
        <f>SUM(M8,M13,M18,,M23)</f>
        <v>119094</v>
      </c>
    </row>
    <row r="29" spans="1:13" x14ac:dyDescent="0.25">
      <c r="A29" s="15" t="s">
        <v>39</v>
      </c>
    </row>
    <row r="30" spans="1:13" ht="24.75" customHeight="1" x14ac:dyDescent="0.25">
      <c r="A30" s="46" t="s">
        <v>46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</sheetData>
  <mergeCells count="2">
    <mergeCell ref="A1:K1"/>
    <mergeCell ref="A30:K30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 by Student level</vt:lpstr>
      <vt:lpstr>SCH by SectionType FE-T_TT</vt:lpstr>
      <vt:lpstr>SCH by MgmtType FE-T_TT</vt:lpstr>
      <vt:lpstr>'SCH by MgmtType FE-T_TT'!Print_Area</vt:lpstr>
      <vt:lpstr>'SCH by SectionType FE-T_TT'!Print_Area</vt:lpstr>
      <vt:lpstr>'SCH by Student level'!Print_Area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Fiscal year Student Credit Hours by Student Level</dc:title>
  <dc:creator>Yows, Kristina</dc:creator>
  <cp:lastModifiedBy>Yows, Kristina</cp:lastModifiedBy>
  <cp:lastPrinted>2026-04-08T21:43:14Z</cp:lastPrinted>
  <dcterms:created xsi:type="dcterms:W3CDTF">2015-12-04T21:49:47Z</dcterms:created>
  <dcterms:modified xsi:type="dcterms:W3CDTF">2026-04-13T00:33:49Z</dcterms:modified>
</cp:coreProperties>
</file>