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U:\provost\Data_Digest\2025-26\Excel\"/>
    </mc:Choice>
  </mc:AlternateContent>
  <xr:revisionPtr revIDLastSave="0" documentId="13_ncr:1_{F3E45888-C6B7-47BF-85F2-ECAA44C2A4E5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Revenues" sheetId="1" r:id="rId1"/>
  </sheets>
  <definedNames>
    <definedName name="_xlnm.Print_Area" localSheetId="0">Revenues!$A$1:$K$33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2" i="1" l="1"/>
  <c r="I53" i="1"/>
  <c r="D54" i="1"/>
  <c r="N18" i="1"/>
  <c r="N17" i="1"/>
  <c r="N16" i="1"/>
  <c r="J13" i="1"/>
  <c r="J53" i="1" s="1"/>
  <c r="I13" i="1"/>
  <c r="I54" i="1" s="1"/>
  <c r="H13" i="1"/>
  <c r="H54" i="1" s="1"/>
  <c r="G13" i="1"/>
  <c r="G53" i="1" s="1"/>
  <c r="F13" i="1"/>
  <c r="F52" i="1" s="1"/>
  <c r="E13" i="1"/>
  <c r="E53" i="1" s="1"/>
  <c r="D13" i="1"/>
  <c r="D52" i="1" s="1"/>
  <c r="C13" i="1"/>
  <c r="C53" i="1" s="1"/>
  <c r="B13" i="1"/>
  <c r="B52" i="1" s="1"/>
  <c r="N19" i="1"/>
  <c r="M23" i="1"/>
  <c r="M24" i="1"/>
  <c r="M25" i="1"/>
  <c r="M26" i="1"/>
  <c r="M27" i="1"/>
  <c r="M31" i="1"/>
  <c r="M30" i="1"/>
  <c r="M29" i="1"/>
  <c r="M28" i="1"/>
  <c r="M32" i="1"/>
  <c r="G54" i="1" l="1"/>
  <c r="C54" i="1"/>
  <c r="C55" i="1" s="1"/>
  <c r="H53" i="1"/>
  <c r="D55" i="1"/>
  <c r="D53" i="1"/>
  <c r="J52" i="1"/>
  <c r="I52" i="1"/>
  <c r="I55" i="1" s="1"/>
  <c r="F55" i="1"/>
  <c r="H52" i="1"/>
  <c r="H55" i="1" s="1"/>
  <c r="E54" i="1"/>
  <c r="G52" i="1"/>
  <c r="G55" i="1" s="1"/>
  <c r="N23" i="1"/>
  <c r="J54" i="1"/>
  <c r="J55" i="1" s="1"/>
  <c r="E52" i="1"/>
  <c r="N26" i="1" s="1"/>
  <c r="F54" i="1"/>
  <c r="F53" i="1"/>
  <c r="B54" i="1"/>
  <c r="B53" i="1"/>
  <c r="B55" i="1" s="1"/>
  <c r="N27" i="1"/>
  <c r="E55" i="1" l="1"/>
  <c r="N25" i="1"/>
  <c r="N24" i="1"/>
  <c r="N31" i="1" l="1"/>
  <c r="K13" i="1" l="1"/>
  <c r="K53" i="1" l="1"/>
  <c r="K54" i="1"/>
  <c r="K52" i="1"/>
  <c r="K55" i="1" l="1"/>
  <c r="N32" i="1"/>
  <c r="N28" i="1"/>
  <c r="N29" i="1"/>
  <c r="N30" i="1"/>
</calcChain>
</file>

<file path=xl/sharedStrings.xml><?xml version="1.0" encoding="utf-8"?>
<sst xmlns="http://schemas.openxmlformats.org/spreadsheetml/2006/main" count="28" uniqueCount="24">
  <si>
    <t>Interest</t>
  </si>
  <si>
    <t>Tuition and Fees</t>
  </si>
  <si>
    <t>Other Income</t>
  </si>
  <si>
    <t xml:space="preserve">  TOTAL REVENUES</t>
  </si>
  <si>
    <t>Tuition &amp; Fees</t>
  </si>
  <si>
    <t>State Apppropriations</t>
  </si>
  <si>
    <t>Percent of Budget Supported by State Appropriations</t>
  </si>
  <si>
    <t>Reimbursed Indirect Costs</t>
  </si>
  <si>
    <t>Revenues</t>
  </si>
  <si>
    <t>State Appropriations</t>
  </si>
  <si>
    <t>University of Iowa General Education Fund Budget</t>
  </si>
  <si>
    <t>Source: UI Annual Budget Reports</t>
  </si>
  <si>
    <t>Reimbursed Indirect Costs, Interest, &amp; Other Income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</si>
  <si>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</si>
  <si>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</si>
  <si>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</si>
  <si>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</si>
  <si>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</si>
  <si>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</si>
  <si>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</si>
  <si>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</si>
  <si>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>2024-25</t>
  </si>
  <si>
    <t>2025-26</t>
  </si>
  <si>
    <t>(https://budget.fo.uiowa.edu/reports-data-analysis/annual-operating-budget-current-prior-three-years)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</si>
</sst>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%;\(0.00%\)"/>
    <numFmt numFmtId="165" formatCode="&quot;$&quot;#,##0.00"/>
    <numFmt numFmtId="166" formatCode="&quot;$&quot;#,##0"/>
  </numFmts>
  <fonts count="10" x14ac:knownFonts="1">
    <font>
      <sz val="11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sz val="8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  <scheme val="minor"/>
    </font>
    <font>
      <i/>
      <u/>
      <sz val="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7">
    <xf numFmtId="0" fontId="0" fillId="0" borderId="0"/>
    <xf numFmtId="0" fontId="4" fillId="0" borderId="0" applyNumberFormat="0" applyFill="0" applyBorder="0" applyAlignment="0" applyProtection="0"/>
    <xf numFmtId="37" fontId="5" fillId="0" borderId="0" applyNumberFormat="0" applyAlignment="0"/>
    <xf numFmtId="37" fontId="5" fillId="0" borderId="0" applyNumberFormat="0" applyAlignment="0"/>
    <xf numFmtId="9" fontId="3" fillId="0" borderId="0" applyFont="0" applyFill="0" applyBorder="0" applyAlignment="0" applyProtection="0"/>
    <xf numFmtId="0" fontId="9" fillId="0" borderId="0" applyNumberFormat="0" applyFill="0" applyBorder="0" applyAlignment="0" applyProtection="0"/>
    <xf numFmtId="9" fontId="3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/>
    <xf numFmtId="37" fontId="5" fillId="0" borderId="0" xfId="2"/>
    <xf numFmtId="37" fontId="5" fillId="0" borderId="0" xfId="2" applyAlignment="1">
      <alignment horizontal="center"/>
    </xf>
    <xf numFmtId="37" fontId="5" fillId="0" borderId="0" xfId="2" applyAlignment="1">
      <alignment horizontal="center" wrapText="1"/>
    </xf>
    <xf numFmtId="37" fontId="5" fillId="0" borderId="0" xfId="3"/>
    <xf numFmtId="37" fontId="5" fillId="0" borderId="0" xfId="3" applyAlignment="1">
      <alignment horizontal="left"/>
    </xf>
    <xf numFmtId="37" fontId="6" fillId="0" borderId="0" xfId="3" applyFont="1" applyAlignment="1">
      <alignment horizontal="centerContinuous"/>
    </xf>
    <xf numFmtId="37" fontId="7" fillId="0" borderId="1" xfId="2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5" fillId="0" borderId="0" xfId="0" applyFont="1" applyAlignment="1">
      <alignment horizontal="centerContinuous"/>
    </xf>
    <xf numFmtId="0" fontId="7" fillId="0" borderId="0" xfId="1" applyFont="1" applyBorder="1" applyAlignment="1">
      <alignment horizontal="left"/>
    </xf>
    <xf numFmtId="0" fontId="7" fillId="0" borderId="2" xfId="1" applyFont="1" applyBorder="1" applyAlignment="1">
      <alignment horizontal="left"/>
    </xf>
    <xf numFmtId="165" fontId="5" fillId="0" borderId="0" xfId="2" applyNumberFormat="1"/>
    <xf numFmtId="164" fontId="1" fillId="0" borderId="0" xfId="4" applyNumberFormat="1" applyFont="1"/>
    <xf numFmtId="37" fontId="5" fillId="0" borderId="1" xfId="3" applyBorder="1" applyAlignment="1">
      <alignment horizontal="left"/>
    </xf>
    <xf numFmtId="10" fontId="5" fillId="0" borderId="0" xfId="2" applyNumberFormat="1"/>
    <xf numFmtId="166" fontId="5" fillId="0" borderId="0" xfId="2" applyNumberFormat="1"/>
    <xf numFmtId="166" fontId="5" fillId="0" borderId="1" xfId="2" applyNumberFormat="1" applyBorder="1"/>
    <xf numFmtId="166" fontId="5" fillId="0" borderId="2" xfId="2" applyNumberFormat="1" applyBorder="1"/>
    <xf numFmtId="37" fontId="8" fillId="0" borderId="0" xfId="0" applyNumberFormat="1" applyFont="1"/>
    <xf numFmtId="0" fontId="9" fillId="0" borderId="3" xfId="5" applyBorder="1" applyAlignment="1">
      <alignment vertical="top" wrapText="1"/>
    </xf>
    <xf numFmtId="0" fontId="9" fillId="0" borderId="3" xfId="5" applyBorder="1" applyAlignment="1">
      <alignment vertical="top"/>
    </xf>
    <xf numFmtId="0" fontId="9" fillId="0" borderId="3" xfId="5" applyBorder="1" applyAlignment="1">
      <alignment vertical="center"/>
    </xf>
    <xf numFmtId="0" fontId="8" fillId="0" borderId="0" xfId="0" applyFont="1" applyAlignment="1">
      <alignment vertical="center"/>
    </xf>
    <xf numFmtId="10" fontId="8" fillId="0" borderId="0" xfId="6" applyNumberFormat="1" applyFont="1"/>
    <xf numFmtId="37" fontId="7" fillId="0" borderId="1" xfId="2" applyFont="1" applyBorder="1"/>
  </cellXfs>
  <cellStyles count="7">
    <cellStyle name="Hyperlink" xfId="5" builtinId="8" customBuiltin="1"/>
    <cellStyle name="Normal" xfId="0" builtinId="0"/>
    <cellStyle name="Normal_7A" xfId="2" xr:uid="{00000000-0005-0000-0000-000002000000}"/>
    <cellStyle name="Normal_8A (2)" xfId="3" xr:uid="{00000000-0005-0000-0000-000003000000}"/>
    <cellStyle name="Percent" xfId="6" builtinId="5"/>
    <cellStyle name="Percent 83 3" xfId="4" xr:uid="{00000000-0005-0000-0000-000005000000}"/>
    <cellStyle name="Title" xfId="1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900" b="1">
                <a:solidFill>
                  <a:sysClr val="windowText" lastClr="000000"/>
                </a:solidFill>
              </a:rPr>
              <a:t>General Fund Budgeted Revenues FY 2026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1862286745406825"/>
          <c:y val="0.14646252551764366"/>
          <c:w val="0.55928204286964123"/>
          <c:h val="0.74570939049285501"/>
        </c:manualLayout>
      </c:layout>
      <c:pieChart>
        <c:varyColors val="1"/>
        <c:ser>
          <c:idx val="0"/>
          <c:order val="0"/>
          <c:spPr>
            <a:ln w="9525"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accent1"/>
              </a:solidFill>
              <a:ln w="9525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1E4-46E3-B7EA-46A514DAE26D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 w="9525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1E4-46E3-B7EA-46A514DAE26D}"/>
              </c:ext>
            </c:extLst>
          </c:dPt>
          <c:dPt>
            <c:idx val="2"/>
            <c:bubble3D val="0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1E4-46E3-B7EA-46A514DAE26D}"/>
              </c:ext>
            </c:extLst>
          </c:dPt>
          <c:dLbls>
            <c:dLbl>
              <c:idx val="0"/>
              <c:layout>
                <c:manualLayout>
                  <c:x val="3.4433508311460049E-3"/>
                  <c:y val="-0.1111327595678447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1E4-46E3-B7EA-46A514DAE26D}"/>
                </c:ext>
              </c:extLst>
            </c:dLbl>
            <c:dLbl>
              <c:idx val="1"/>
              <c:layout>
                <c:manualLayout>
                  <c:x val="-2.0495188101487316E-2"/>
                  <c:y val="-3.8856253433437099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593749999999999"/>
                      <c:h val="0.1610185185185185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31E4-46E3-B7EA-46A514DAE26D}"/>
                </c:ext>
              </c:extLst>
            </c:dLbl>
            <c:dLbl>
              <c:idx val="2"/>
              <c:layout>
                <c:manualLayout>
                  <c:x val="-6.2369860017497815E-2"/>
                  <c:y val="4.18604651162790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1E4-46E3-B7EA-46A514DAE26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Revenues!$M$17:$M$19</c:f>
              <c:strCache>
                <c:ptCount val="3"/>
                <c:pt idx="0">
                  <c:v>Tuition &amp; Fees</c:v>
                </c:pt>
                <c:pt idx="1">
                  <c:v>State Apppropriations</c:v>
                </c:pt>
                <c:pt idx="2">
                  <c:v>Reimbursed Indirect Costs, Interest, &amp; Other Income</c:v>
                </c:pt>
              </c:strCache>
            </c:strRef>
          </c:cat>
          <c:val>
            <c:numRef>
              <c:f>Revenues!$N$17:$N$19</c:f>
              <c:numCache>
                <c:formatCode>"$"#,##0.00</c:formatCode>
                <c:ptCount val="3"/>
                <c:pt idx="0">
                  <c:v>580.81508899999994</c:v>
                </c:pt>
                <c:pt idx="1">
                  <c:v>223.49635499999999</c:v>
                </c:pt>
                <c:pt idx="2">
                  <c:v>66.884827999999999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1E4-46E3-B7EA-46A514DAE2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321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900" b="1">
                <a:solidFill>
                  <a:sysClr val="windowText" lastClr="000000"/>
                </a:solidFill>
              </a:rPr>
              <a:t>Percent of GEF Budget Supported</a:t>
            </a:r>
            <a:r>
              <a:rPr lang="en-US" sz="900" b="1" baseline="0">
                <a:solidFill>
                  <a:sysClr val="windowText" lastClr="000000"/>
                </a:solidFill>
              </a:rPr>
              <a:t> by State Appropriations</a:t>
            </a:r>
            <a:endParaRPr lang="en-US" sz="900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Revenues!$M$23:$M$32</c:f>
              <c:strCache>
                <c:ptCount val="10"/>
                <c:pt idx="0">
                  <c:v>16-17</c:v>
                </c:pt>
                <c:pt idx="1">
                  <c:v>17-18</c:v>
                </c:pt>
                <c:pt idx="2">
                  <c:v>18-19</c:v>
                </c:pt>
                <c:pt idx="3">
                  <c:v>19-20</c:v>
                </c:pt>
                <c:pt idx="4">
                  <c:v>20-21</c:v>
                </c:pt>
                <c:pt idx="5">
                  <c:v>21-22</c:v>
                </c:pt>
                <c:pt idx="6">
                  <c:v>22-23</c:v>
                </c:pt>
                <c:pt idx="7">
                  <c:v>23-24</c:v>
                </c:pt>
                <c:pt idx="8">
                  <c:v>24-25</c:v>
                </c:pt>
                <c:pt idx="9">
                  <c:v>25-26</c:v>
                </c:pt>
              </c:strCache>
            </c:strRef>
          </c:cat>
          <c:val>
            <c:numRef>
              <c:f>Revenues!$N$23:$N$32</c:f>
              <c:numCache>
                <c:formatCode>0.00%</c:formatCode>
                <c:ptCount val="10"/>
                <c:pt idx="0">
                  <c:v>0.31549552480918625</c:v>
                </c:pt>
                <c:pt idx="1">
                  <c:v>0.2930317028789583</c:v>
                </c:pt>
                <c:pt idx="2">
                  <c:v>0.2930317028789583</c:v>
                </c:pt>
                <c:pt idx="3">
                  <c:v>0.29318783203190457</c:v>
                </c:pt>
                <c:pt idx="4">
                  <c:v>0.2962183386915066</c:v>
                </c:pt>
                <c:pt idx="5">
                  <c:v>0.29219902638940087</c:v>
                </c:pt>
                <c:pt idx="6">
                  <c:v>0.2835692122288912</c:v>
                </c:pt>
                <c:pt idx="7">
                  <c:v>0.27186336338068035</c:v>
                </c:pt>
                <c:pt idx="8">
                  <c:v>0.27161472398796244</c:v>
                </c:pt>
                <c:pt idx="9">
                  <c:v>0.25653961361303895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C2-49F8-8F41-F7EE95037B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0058368"/>
        <c:axId val="413765912"/>
      </c:lineChart>
      <c:catAx>
        <c:axId val="42005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3765912"/>
        <c:crosses val="autoZero"/>
        <c:auto val="1"/>
        <c:lblAlgn val="ctr"/>
        <c:lblOffset val="100"/>
        <c:noMultiLvlLbl val="0"/>
      </c:catAx>
      <c:valAx>
        <c:axId val="413765912"/>
        <c:scaling>
          <c:orientation val="minMax"/>
          <c:max val="0.36000000000000004"/>
          <c:min val="0.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005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115887</xdr:rowOff>
    </xdr:from>
    <xdr:to>
      <xdr:col>4</xdr:col>
      <xdr:colOff>742950</xdr:colOff>
      <xdr:row>31</xdr:row>
      <xdr:rowOff>100012</xdr:rowOff>
    </xdr:to>
    <xdr:graphicFrame macro="">
      <xdr:nvGraphicFramePr>
        <xdr:cNvPr id="3" name="Chart 2" descr="Pie chart illustrating that in FY26 67% of budgeted revenues came from tuition and fees and 26% from state appropriations.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17462</xdr:colOff>
      <xdr:row>14</xdr:row>
      <xdr:rowOff>115887</xdr:rowOff>
    </xdr:from>
    <xdr:to>
      <xdr:col>10</xdr:col>
      <xdr:colOff>744537</xdr:colOff>
      <xdr:row>31</xdr:row>
      <xdr:rowOff>93662</xdr:rowOff>
    </xdr:to>
    <xdr:graphicFrame macro="">
      <xdr:nvGraphicFramePr>
        <xdr:cNvPr id="4" name="Chart 3" descr="Line chart illustrating that the percent of GEF budget supported by state appropriations has declined from 32% in FY17 to 26% in FY26.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Data Digest 2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FFCD00"/>
      </a:accent1>
      <a:accent2>
        <a:srgbClr val="000000"/>
      </a:accent2>
      <a:accent3>
        <a:srgbClr val="63666A"/>
      </a:accent3>
      <a:accent4>
        <a:srgbClr val="00558C"/>
      </a:accent4>
      <a:accent5>
        <a:srgbClr val="00664F"/>
      </a:accent5>
      <a:accent6>
        <a:srgbClr val="BD472A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udget.fo.uiowa.edu/reports-data-analysis/annual-operating-budget-current-prior-three-years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5"/>
  <sheetViews>
    <sheetView tabSelected="1" zoomScaleNormal="100" workbookViewId="0">
      <selection activeCell="Q19" sqref="Q19"/>
    </sheetView>
  </sheetViews>
  <sheetFormatPr defaultColWidth="9" defaultRowHeight="12.5" x14ac:dyDescent="0.25"/>
  <cols>
    <col min="1" max="1" width="17.83203125" style="1" customWidth="1"/>
    <col min="2" max="11" width="10.08203125" style="1" customWidth="1"/>
    <col min="12" max="12" width="8.33203125" style="1" customWidth="1"/>
    <col min="13" max="13" width="18.33203125" style="10" customWidth="1"/>
    <col min="14" max="16384" width="9" style="1"/>
  </cols>
  <sheetData>
    <row r="1" spans="1:14" ht="14" x14ac:dyDescent="0.3">
      <c r="A1" s="7" t="s">
        <v>10</v>
      </c>
      <c r="B1" s="7"/>
      <c r="C1" s="7"/>
      <c r="D1" s="7"/>
      <c r="E1" s="7"/>
      <c r="F1" s="7"/>
      <c r="G1" s="11"/>
      <c r="H1" s="11"/>
      <c r="I1" s="11"/>
      <c r="J1" s="11"/>
      <c r="K1" s="11"/>
      <c r="L1" s="9"/>
      <c r="M1" s="9"/>
      <c r="N1" s="10"/>
    </row>
    <row r="2" spans="1:14" ht="14" x14ac:dyDescent="0.3">
      <c r="A2" s="7" t="s">
        <v>8</v>
      </c>
      <c r="B2" s="7"/>
      <c r="C2" s="7"/>
      <c r="D2" s="7"/>
      <c r="E2" s="7"/>
      <c r="F2" s="7"/>
      <c r="G2" s="11"/>
      <c r="H2" s="11"/>
      <c r="I2" s="11"/>
      <c r="J2" s="11"/>
      <c r="K2" s="11"/>
      <c r="L2" s="9"/>
      <c r="M2" s="9"/>
      <c r="N2" s="10"/>
    </row>
    <row r="3" spans="1:14" ht="6" customHeight="1" x14ac:dyDescent="0.25">
      <c r="A3" s="12"/>
      <c r="B3" s="12"/>
      <c r="C3" s="12"/>
      <c r="D3" s="12"/>
      <c r="E3" s="12"/>
      <c r="F3" s="12"/>
      <c r="G3" s="2"/>
      <c r="H3" s="2"/>
      <c r="I3" s="2"/>
      <c r="J3" s="2"/>
      <c r="K3" s="2"/>
      <c r="L3" s="2"/>
      <c r="M3" s="2"/>
      <c r="N3" s="10"/>
    </row>
    <row r="4" spans="1:14" x14ac:dyDescent="0.25">
      <c r="A4" s="27" t="s">
        <v>8</v>
      </c>
      <c r="B4" s="8" t="s">
        <v>13</v>
      </c>
      <c r="C4" s="8" t="s">
        <v>14</v>
      </c>
      <c r="D4" s="8" t="s">
        <v>15</v>
      </c>
      <c r="E4" s="8" t="s">
        <v>16</v>
      </c>
      <c r="F4" s="8" t="s">
        <v>17</v>
      </c>
      <c r="G4" s="8" t="s">
        <v>18</v>
      </c>
      <c r="H4" s="8" t="s">
        <v>19</v>
      </c>
      <c r="I4" s="8" t="s">
        <v>20</v>
      </c>
      <c r="J4" s="8" t="s">
        <v>21</v>
      </c>
      <c r="K4" s="8" t="s">
        <v>22</v>
      </c>
      <c r="L4" s="3"/>
      <c r="M4" s="4"/>
      <c r="N4" s="10"/>
    </row>
    <row r="5" spans="1:14" ht="6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10"/>
    </row>
    <row r="6" spans="1:14" x14ac:dyDescent="0.25">
      <c r="A6" s="6" t="s">
        <v>9</v>
      </c>
      <c r="B6" s="18">
        <v>232223005</v>
      </c>
      <c r="C6" s="18">
        <v>216759067</v>
      </c>
      <c r="D6" s="18">
        <v>214710793</v>
      </c>
      <c r="E6" s="18">
        <v>218710793</v>
      </c>
      <c r="F6" s="18">
        <v>215605480</v>
      </c>
      <c r="G6" s="18">
        <v>215605480</v>
      </c>
      <c r="H6" s="18">
        <v>218045224</v>
      </c>
      <c r="I6" s="18">
        <v>218045224</v>
      </c>
      <c r="J6" s="18">
        <v>223496355</v>
      </c>
      <c r="K6" s="18">
        <v>223496355</v>
      </c>
      <c r="L6" s="2"/>
      <c r="M6" s="15"/>
      <c r="N6" s="10"/>
    </row>
    <row r="7" spans="1:14" ht="6" customHeight="1" x14ac:dyDescent="0.25">
      <c r="A7" s="5"/>
      <c r="B7" s="18"/>
      <c r="C7" s="18"/>
      <c r="D7" s="18"/>
      <c r="E7" s="18"/>
      <c r="F7" s="18"/>
      <c r="G7" s="18"/>
      <c r="H7" s="18"/>
      <c r="I7" s="18"/>
      <c r="J7" s="18"/>
      <c r="K7" s="18"/>
      <c r="L7" s="2"/>
      <c r="M7" s="15"/>
      <c r="N7" s="10"/>
    </row>
    <row r="8" spans="1:14" x14ac:dyDescent="0.25">
      <c r="A8" s="6" t="s">
        <v>1</v>
      </c>
      <c r="B8" s="18">
        <v>459794000</v>
      </c>
      <c r="C8" s="18">
        <v>477361000</v>
      </c>
      <c r="D8" s="18">
        <v>482838675</v>
      </c>
      <c r="E8" s="18">
        <v>477684807</v>
      </c>
      <c r="F8" s="18">
        <v>462908000</v>
      </c>
      <c r="G8" s="18">
        <v>464627000</v>
      </c>
      <c r="H8" s="18">
        <v>484762077</v>
      </c>
      <c r="I8" s="18">
        <v>512431984</v>
      </c>
      <c r="J8" s="18">
        <v>529197072</v>
      </c>
      <c r="K8" s="18">
        <v>580815089</v>
      </c>
      <c r="L8" s="2"/>
      <c r="M8" s="15"/>
      <c r="N8" s="10"/>
    </row>
    <row r="9" spans="1:14" x14ac:dyDescent="0.25">
      <c r="A9" s="6" t="s">
        <v>7</v>
      </c>
      <c r="B9" s="18">
        <v>42648000</v>
      </c>
      <c r="C9" s="18">
        <v>44467000</v>
      </c>
      <c r="D9" s="18">
        <v>46333136</v>
      </c>
      <c r="E9" s="18">
        <v>48109192</v>
      </c>
      <c r="F9" s="18">
        <v>47877000</v>
      </c>
      <c r="G9" s="18">
        <v>56140000</v>
      </c>
      <c r="H9" s="18">
        <v>64633932</v>
      </c>
      <c r="I9" s="18">
        <v>71191542</v>
      </c>
      <c r="J9" s="18">
        <v>68893870</v>
      </c>
      <c r="K9" s="18">
        <v>65097128</v>
      </c>
      <c r="L9" s="2"/>
      <c r="M9" s="15"/>
      <c r="N9" s="10"/>
    </row>
    <row r="10" spans="1:14" x14ac:dyDescent="0.25">
      <c r="A10" s="6" t="s">
        <v>0</v>
      </c>
      <c r="B10" s="18">
        <v>1267995</v>
      </c>
      <c r="C10" s="18">
        <v>1100000</v>
      </c>
      <c r="D10" s="18">
        <v>1100000</v>
      </c>
      <c r="E10" s="18">
        <v>1445000</v>
      </c>
      <c r="F10" s="18">
        <v>1444520</v>
      </c>
      <c r="G10" s="18">
        <v>1474520</v>
      </c>
      <c r="H10" s="18">
        <v>1484000</v>
      </c>
      <c r="I10" s="18">
        <v>365000</v>
      </c>
      <c r="J10" s="18">
        <v>1250000</v>
      </c>
      <c r="K10" s="18">
        <v>1781700</v>
      </c>
      <c r="L10" s="2"/>
      <c r="M10" s="15"/>
      <c r="N10" s="10"/>
    </row>
    <row r="11" spans="1:14" x14ac:dyDescent="0.25">
      <c r="A11" s="16" t="s">
        <v>2</v>
      </c>
      <c r="B11" s="19">
        <v>125000</v>
      </c>
      <c r="C11" s="19">
        <v>24933</v>
      </c>
      <c r="D11" s="19">
        <v>24933</v>
      </c>
      <c r="E11" s="19">
        <v>25208</v>
      </c>
      <c r="F11" s="19">
        <v>25000</v>
      </c>
      <c r="G11" s="19">
        <v>25000</v>
      </c>
      <c r="H11" s="19">
        <v>6000</v>
      </c>
      <c r="I11" s="19">
        <v>6000</v>
      </c>
      <c r="J11" s="19">
        <v>6000</v>
      </c>
      <c r="K11" s="19">
        <v>6000</v>
      </c>
      <c r="L11" s="2"/>
      <c r="M11" s="15"/>
      <c r="N11" s="10"/>
    </row>
    <row r="12" spans="1:14" ht="6" customHeight="1" x14ac:dyDescent="0.25">
      <c r="A12" s="5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2"/>
      <c r="M12" s="15"/>
      <c r="N12" s="10"/>
    </row>
    <row r="13" spans="1:14" ht="13" thickBot="1" x14ac:dyDescent="0.3">
      <c r="A13" s="13" t="s">
        <v>3</v>
      </c>
      <c r="B13" s="20">
        <f t="shared" ref="B13" si="0">SUM(B6:B11)</f>
        <v>736058000</v>
      </c>
      <c r="C13" s="20">
        <f t="shared" ref="C13:J13" si="1">SUM(C6:C11)</f>
        <v>739712000</v>
      </c>
      <c r="D13" s="20">
        <f t="shared" si="1"/>
        <v>745007537</v>
      </c>
      <c r="E13" s="20">
        <f t="shared" si="1"/>
        <v>745975000</v>
      </c>
      <c r="F13" s="20">
        <f t="shared" si="1"/>
        <v>727860000</v>
      </c>
      <c r="G13" s="20">
        <f t="shared" si="1"/>
        <v>737872000</v>
      </c>
      <c r="H13" s="20">
        <f t="shared" si="1"/>
        <v>768931233</v>
      </c>
      <c r="I13" s="20">
        <f t="shared" si="1"/>
        <v>802039750</v>
      </c>
      <c r="J13" s="20">
        <f t="shared" si="1"/>
        <v>822843297</v>
      </c>
      <c r="K13" s="20">
        <f t="shared" ref="K13" si="2">SUM(K6:K11)</f>
        <v>871196272</v>
      </c>
      <c r="L13" s="18"/>
      <c r="M13" s="15"/>
      <c r="N13" s="10"/>
    </row>
    <row r="14" spans="1:14" ht="22" customHeight="1" thickTop="1" x14ac:dyDescent="0.25">
      <c r="A14" s="25" t="s">
        <v>11</v>
      </c>
      <c r="C14" s="24" t="s">
        <v>23</v>
      </c>
      <c r="D14" s="10"/>
      <c r="E14" s="10"/>
      <c r="F14" s="10"/>
      <c r="H14" s="23"/>
      <c r="I14" s="22"/>
    </row>
    <row r="16" spans="1:14" x14ac:dyDescent="0.25">
      <c r="N16" s="8" t="str">
        <f>K4</f>
        <v>2025-26</v>
      </c>
    </row>
    <row r="17" spans="13:15" x14ac:dyDescent="0.25">
      <c r="M17" s="6" t="s">
        <v>4</v>
      </c>
      <c r="N17" s="14">
        <f>K8/1000000</f>
        <v>580.81508899999994</v>
      </c>
    </row>
    <row r="18" spans="13:15" x14ac:dyDescent="0.25">
      <c r="M18" s="6" t="s">
        <v>5</v>
      </c>
      <c r="N18" s="14">
        <f>K6/1000000</f>
        <v>223.49635499999999</v>
      </c>
    </row>
    <row r="19" spans="13:15" x14ac:dyDescent="0.25">
      <c r="M19" s="6" t="s">
        <v>12</v>
      </c>
      <c r="N19" s="14">
        <f>SUM(K10,K9,K11)/1000000</f>
        <v>66.884827999999999</v>
      </c>
    </row>
    <row r="21" spans="13:15" x14ac:dyDescent="0.25">
      <c r="M21" s="6"/>
      <c r="N21" s="14"/>
    </row>
    <row r="22" spans="13:15" x14ac:dyDescent="0.25">
      <c r="M22" s="6" t="s">
        <v>6</v>
      </c>
      <c r="N22" s="14"/>
    </row>
    <row r="23" spans="13:15" x14ac:dyDescent="0.25">
      <c r="M23" s="21" t="str">
        <f>RIGHT(B4,5)</f>
        <v>16-17</v>
      </c>
      <c r="N23" s="17">
        <f>B52</f>
        <v>0.31549552480918625</v>
      </c>
      <c r="O23" s="17"/>
    </row>
    <row r="24" spans="13:15" x14ac:dyDescent="0.25">
      <c r="M24" s="21" t="str">
        <f>RIGHT(C4,5)</f>
        <v>17-18</v>
      </c>
      <c r="N24" s="17">
        <f>C52</f>
        <v>0.2930317028789583</v>
      </c>
      <c r="O24" s="17"/>
    </row>
    <row r="25" spans="13:15" x14ac:dyDescent="0.25">
      <c r="M25" s="21" t="str">
        <f>RIGHT(D4,5)</f>
        <v>18-19</v>
      </c>
      <c r="N25" s="17">
        <f>C52</f>
        <v>0.2930317028789583</v>
      </c>
      <c r="O25" s="17"/>
    </row>
    <row r="26" spans="13:15" x14ac:dyDescent="0.25">
      <c r="M26" s="21" t="str">
        <f>RIGHT(E4,5)</f>
        <v>19-20</v>
      </c>
      <c r="N26" s="17">
        <f>E52</f>
        <v>0.29318783203190457</v>
      </c>
      <c r="O26" s="17"/>
    </row>
    <row r="27" spans="13:15" x14ac:dyDescent="0.25">
      <c r="M27" s="21" t="str">
        <f>RIGHT(F4,5)</f>
        <v>20-21</v>
      </c>
      <c r="N27" s="17">
        <f>F52</f>
        <v>0.2962183386915066</v>
      </c>
      <c r="O27" s="17"/>
    </row>
    <row r="28" spans="13:15" x14ac:dyDescent="0.25">
      <c r="M28" s="21" t="str">
        <f>RIGHT(G4,5)</f>
        <v>21-22</v>
      </c>
      <c r="N28" s="17">
        <f>G52</f>
        <v>0.29219902638940087</v>
      </c>
      <c r="O28" s="17"/>
    </row>
    <row r="29" spans="13:15" x14ac:dyDescent="0.25">
      <c r="M29" s="21" t="str">
        <f>RIGHT(H4,5)</f>
        <v>22-23</v>
      </c>
      <c r="N29" s="17">
        <f>H52</f>
        <v>0.2835692122288912</v>
      </c>
      <c r="O29" s="17"/>
    </row>
    <row r="30" spans="13:15" x14ac:dyDescent="0.25">
      <c r="M30" s="21" t="str">
        <f>RIGHT(I4,5)</f>
        <v>23-24</v>
      </c>
      <c r="N30" s="17">
        <f>I52</f>
        <v>0.27186336338068035</v>
      </c>
      <c r="O30" s="17"/>
    </row>
    <row r="31" spans="13:15" x14ac:dyDescent="0.25">
      <c r="M31" s="21" t="str">
        <f>RIGHT(J4,5)</f>
        <v>24-25</v>
      </c>
      <c r="N31" s="17">
        <f>J52</f>
        <v>0.27161472398796244</v>
      </c>
      <c r="O31" s="17"/>
    </row>
    <row r="32" spans="13:15" x14ac:dyDescent="0.25">
      <c r="M32" s="21" t="str">
        <f>RIGHT(K4,5)</f>
        <v>25-26</v>
      </c>
      <c r="N32" s="17">
        <f>K52</f>
        <v>0.25653961361303895</v>
      </c>
      <c r="O32" s="17"/>
    </row>
    <row r="52" spans="1:15" x14ac:dyDescent="0.25">
      <c r="A52" s="6" t="s">
        <v>9</v>
      </c>
      <c r="B52" s="26">
        <f t="shared" ref="B52:K52" si="3">B6/B13</f>
        <v>0.31549552480918625</v>
      </c>
      <c r="C52" s="26">
        <f t="shared" si="3"/>
        <v>0.2930317028789583</v>
      </c>
      <c r="D52" s="26">
        <f t="shared" si="3"/>
        <v>0.28819949106098774</v>
      </c>
      <c r="E52" s="26">
        <f t="shared" si="3"/>
        <v>0.29318783203190457</v>
      </c>
      <c r="F52" s="26">
        <f t="shared" si="3"/>
        <v>0.2962183386915066</v>
      </c>
      <c r="G52" s="26">
        <f t="shared" si="3"/>
        <v>0.29219902638940087</v>
      </c>
      <c r="H52" s="26">
        <f t="shared" si="3"/>
        <v>0.2835692122288912</v>
      </c>
      <c r="I52" s="26">
        <f t="shared" si="3"/>
        <v>0.27186336338068035</v>
      </c>
      <c r="J52" s="26">
        <f t="shared" si="3"/>
        <v>0.27161472398796244</v>
      </c>
      <c r="K52" s="26">
        <f t="shared" si="3"/>
        <v>0.25653961361303895</v>
      </c>
      <c r="L52" s="10"/>
      <c r="N52" s="10"/>
      <c r="O52" s="10"/>
    </row>
    <row r="53" spans="1:15" x14ac:dyDescent="0.25">
      <c r="A53" s="6" t="s">
        <v>1</v>
      </c>
      <c r="B53" s="26">
        <f t="shared" ref="B53:K53" si="4">+B8/B13</f>
        <v>0.62467088191419695</v>
      </c>
      <c r="C53" s="26">
        <f t="shared" si="4"/>
        <v>0.64533358928880424</v>
      </c>
      <c r="D53" s="26">
        <f t="shared" si="4"/>
        <v>0.64809904735232227</v>
      </c>
      <c r="E53" s="26">
        <f t="shared" si="4"/>
        <v>0.64034961895505882</v>
      </c>
      <c r="F53" s="26">
        <f t="shared" si="4"/>
        <v>0.63598494215920642</v>
      </c>
      <c r="G53" s="26">
        <f t="shared" si="4"/>
        <v>0.62968509443372289</v>
      </c>
      <c r="H53" s="26">
        <f t="shared" si="4"/>
        <v>0.6304361901241694</v>
      </c>
      <c r="I53" s="26">
        <f t="shared" si="4"/>
        <v>0.63891095672003784</v>
      </c>
      <c r="J53" s="26">
        <f t="shared" si="4"/>
        <v>0.64313226337189211</v>
      </c>
      <c r="K53" s="26">
        <f t="shared" si="4"/>
        <v>0.66668683931191108</v>
      </c>
      <c r="L53" s="10"/>
      <c r="N53" s="10"/>
      <c r="O53" s="10"/>
    </row>
    <row r="54" spans="1:15" x14ac:dyDescent="0.25">
      <c r="A54" s="6" t="s">
        <v>12</v>
      </c>
      <c r="B54" s="26">
        <f t="shared" ref="B54:K54" si="5">(+B9+B10+B11)/B13</f>
        <v>5.9833593276616789E-2</v>
      </c>
      <c r="C54" s="26">
        <f t="shared" si="5"/>
        <v>6.1634707832237415E-2</v>
      </c>
      <c r="D54" s="26">
        <f t="shared" si="5"/>
        <v>6.3701461586689961E-2</v>
      </c>
      <c r="E54" s="26">
        <f t="shared" si="5"/>
        <v>6.6462549013036623E-2</v>
      </c>
      <c r="F54" s="26">
        <f t="shared" si="5"/>
        <v>6.7796719149286949E-2</v>
      </c>
      <c r="G54" s="26">
        <f t="shared" si="5"/>
        <v>7.8115879176876207E-2</v>
      </c>
      <c r="H54" s="26">
        <f t="shared" si="5"/>
        <v>8.5994597646939383E-2</v>
      </c>
      <c r="I54" s="26">
        <f t="shared" si="5"/>
        <v>8.9225679899281804E-2</v>
      </c>
      <c r="J54" s="26">
        <f t="shared" si="5"/>
        <v>8.5253012640145509E-2</v>
      </c>
      <c r="K54" s="26">
        <f t="shared" si="5"/>
        <v>7.6773547075049922E-2</v>
      </c>
      <c r="L54" s="10"/>
      <c r="N54" s="10"/>
      <c r="O54" s="10"/>
    </row>
    <row r="55" spans="1:15" x14ac:dyDescent="0.25">
      <c r="A55" s="6"/>
      <c r="B55" s="26">
        <f>+B52+B53+B54</f>
        <v>1</v>
      </c>
      <c r="C55" s="26">
        <f t="shared" ref="C55:K55" si="6">+C52+C53+C54</f>
        <v>1</v>
      </c>
      <c r="D55" s="26">
        <f t="shared" si="6"/>
        <v>1</v>
      </c>
      <c r="E55" s="26">
        <f t="shared" si="6"/>
        <v>1</v>
      </c>
      <c r="F55" s="26">
        <f t="shared" si="6"/>
        <v>1</v>
      </c>
      <c r="G55" s="26">
        <f t="shared" si="6"/>
        <v>1</v>
      </c>
      <c r="H55" s="26">
        <f t="shared" si="6"/>
        <v>1</v>
      </c>
      <c r="I55" s="26">
        <f t="shared" si="6"/>
        <v>0.99999999999999989</v>
      </c>
      <c r="J55" s="26">
        <f t="shared" si="6"/>
        <v>1</v>
      </c>
      <c r="K55" s="26">
        <f t="shared" si="6"/>
        <v>1</v>
      </c>
      <c r="L55" s="10"/>
      <c r="N55" s="10"/>
      <c r="O55" s="10"/>
    </row>
  </sheetData>
  <hyperlinks>
    <hyperlink ref="C14" r:id="rId1" xr:uid="{00000000-0004-0000-0000-000000000000}"/>
  </hyperlinks>
  <printOptions horizontalCentered="1" verticalCentered="1"/>
  <pageMargins left="0.45" right="0.45" top="0.75" bottom="0.75" header="0.25" footer="0.3"/>
  <pageSetup scale="99" fitToHeight="0" orientation="landscape" horizontalDpi="1200" verticalDpi="1200" r:id="rId2"/>
  <headerFooter scaleWithDoc="0">
    <oddHeader>&amp;C&amp;G</oddHeader>
    <oddFooter xml:space="preserve">&amp;R&amp;"+,Italic"&amp;8Office of the Provost          </oddFooter>
  </headerFooter>
  <drawing r:id="rId3"/>
  <legacyDrawingHF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Revenues</vt:lpstr>
      <vt:lpstr>Revenues!Print_Area</vt:lpstr>
    </vt:vector>
  </TitlesOfParts>
  <Company>University of Iowa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2025-26 Data Digest: University of Iowa General Education Fund Budgeted Revenues</dc:title>
  <dc:creator>Yows, Kristina</dc:creator>
  <cp:lastModifiedBy>Yows, Kristina</cp:lastModifiedBy>
  <cp:lastPrinted>2026-02-02T23:17:28Z</cp:lastPrinted>
  <dcterms:created xsi:type="dcterms:W3CDTF">2015-12-04T21:49:47Z</dcterms:created>
  <dcterms:modified xsi:type="dcterms:W3CDTF">2026-03-02T00:51:11Z</dcterms:modified>
</cp:coreProperties>
</file>