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46398552-1FAD-4D55-A963-2C8C96DD723D}" xr6:coauthVersionLast="47" xr6:coauthVersionMax="47" xr10:uidLastSave="{00000000-0000-0000-0000-000000000000}"/>
  <bookViews>
    <workbookView xWindow="-28920" yWindow="-120" windowWidth="29040" windowHeight="15720" tabRatio="672" xr2:uid="{00000000-000D-0000-FFFF-FFFF00000000}"/>
  </bookViews>
  <sheets>
    <sheet name="Table" sheetId="19" r:id="rId1"/>
    <sheet name="Charts" sheetId="20" r:id="rId2"/>
    <sheet name="Pcts (Not to Print) 2025" sheetId="21" state="hidden" r:id="rId3"/>
  </sheets>
  <definedNames>
    <definedName name="_xlnm.Print_Area" localSheetId="1">Charts!$A$1:$M$43</definedName>
    <definedName name="_xlnm.Print_Area" localSheetId="2">'Pcts (Not to Print) 2025'!$A$1:$L$63</definedName>
    <definedName name="_xlnm.Print_Area" localSheetId="0">Table!$A$1:$K$68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9" l="1"/>
  <c r="K4" i="19" l="1"/>
  <c r="K3" i="21" l="1"/>
  <c r="E3" i="21"/>
  <c r="D3" i="21"/>
  <c r="C3" i="21"/>
  <c r="J3" i="21"/>
  <c r="I3" i="21"/>
  <c r="H3" i="21"/>
  <c r="G3" i="21"/>
  <c r="F3" i="21"/>
  <c r="G38" i="19" l="1"/>
  <c r="H70" i="21" s="1"/>
  <c r="G14" i="19"/>
  <c r="B48" i="19"/>
  <c r="C71" i="21" s="1"/>
  <c r="K67" i="19"/>
  <c r="J67" i="19"/>
  <c r="I67" i="19"/>
  <c r="H67" i="19"/>
  <c r="G67" i="19"/>
  <c r="F67" i="19"/>
  <c r="E67" i="19"/>
  <c r="D67" i="19"/>
  <c r="C67" i="19"/>
  <c r="B67" i="19"/>
  <c r="K66" i="19"/>
  <c r="J66" i="19"/>
  <c r="I66" i="19"/>
  <c r="H66" i="19"/>
  <c r="G66" i="19"/>
  <c r="F66" i="19"/>
  <c r="E66" i="19"/>
  <c r="D66" i="19"/>
  <c r="C66" i="19"/>
  <c r="B66" i="19"/>
  <c r="K65" i="19"/>
  <c r="J65" i="19"/>
  <c r="I65" i="19"/>
  <c r="H65" i="19"/>
  <c r="G65" i="19"/>
  <c r="F65" i="19"/>
  <c r="E65" i="19"/>
  <c r="D65" i="19"/>
  <c r="C65" i="19"/>
  <c r="B65" i="19"/>
  <c r="K63" i="19"/>
  <c r="J63" i="19"/>
  <c r="I63" i="19"/>
  <c r="H63" i="19"/>
  <c r="G63" i="19"/>
  <c r="F63" i="19"/>
  <c r="E63" i="19"/>
  <c r="D63" i="19"/>
  <c r="C63" i="19"/>
  <c r="B63" i="19"/>
  <c r="K62" i="19"/>
  <c r="J62" i="19"/>
  <c r="I62" i="19"/>
  <c r="H62" i="19"/>
  <c r="G62" i="19"/>
  <c r="F62" i="19"/>
  <c r="E62" i="19"/>
  <c r="D62" i="19"/>
  <c r="C62" i="19"/>
  <c r="B62" i="19"/>
  <c r="K61" i="19"/>
  <c r="J61" i="19"/>
  <c r="I61" i="19"/>
  <c r="H61" i="19"/>
  <c r="G61" i="19"/>
  <c r="F61" i="19"/>
  <c r="E61" i="19"/>
  <c r="D61" i="19"/>
  <c r="C61" i="19"/>
  <c r="B61" i="19"/>
  <c r="K60" i="19"/>
  <c r="J60" i="19"/>
  <c r="I60" i="19"/>
  <c r="H60" i="19"/>
  <c r="G60" i="19"/>
  <c r="F60" i="19"/>
  <c r="E60" i="19"/>
  <c r="D60" i="19"/>
  <c r="C60" i="19"/>
  <c r="B60" i="19"/>
  <c r="K59" i="19"/>
  <c r="J59" i="19"/>
  <c r="I59" i="19"/>
  <c r="H59" i="19"/>
  <c r="G59" i="19"/>
  <c r="F59" i="19"/>
  <c r="E59" i="19"/>
  <c r="D59" i="19"/>
  <c r="C59" i="19"/>
  <c r="H48" i="19"/>
  <c r="I71" i="21" s="1"/>
  <c r="J37" i="19"/>
  <c r="I37" i="19"/>
  <c r="H37" i="19"/>
  <c r="G37" i="19"/>
  <c r="F37" i="19"/>
  <c r="E37" i="19"/>
  <c r="D37" i="19"/>
  <c r="C37" i="19"/>
  <c r="B37" i="19"/>
  <c r="K33" i="19"/>
  <c r="J33" i="19"/>
  <c r="I33" i="19"/>
  <c r="H33" i="19"/>
  <c r="G33" i="19"/>
  <c r="F33" i="19"/>
  <c r="E33" i="19"/>
  <c r="D33" i="19"/>
  <c r="C33" i="19"/>
  <c r="B33" i="19"/>
  <c r="K32" i="19"/>
  <c r="J32" i="19"/>
  <c r="I32" i="19"/>
  <c r="H32" i="19"/>
  <c r="G32" i="19"/>
  <c r="F32" i="19"/>
  <c r="E32" i="19"/>
  <c r="D32" i="19"/>
  <c r="C32" i="19"/>
  <c r="B32" i="19"/>
  <c r="K31" i="19"/>
  <c r="J31" i="19"/>
  <c r="I31" i="19"/>
  <c r="H31" i="19"/>
  <c r="G31" i="19"/>
  <c r="F31" i="19"/>
  <c r="E31" i="19"/>
  <c r="D31" i="19"/>
  <c r="C31" i="19"/>
  <c r="B31" i="19"/>
  <c r="K29" i="19"/>
  <c r="J29" i="19"/>
  <c r="I29" i="19"/>
  <c r="H29" i="19"/>
  <c r="G29" i="19"/>
  <c r="F29" i="19"/>
  <c r="E29" i="19"/>
  <c r="D29" i="19"/>
  <c r="C29" i="19"/>
  <c r="B29" i="19"/>
  <c r="K28" i="19"/>
  <c r="J28" i="19"/>
  <c r="I28" i="19"/>
  <c r="H28" i="19"/>
  <c r="G28" i="19"/>
  <c r="F28" i="19"/>
  <c r="E28" i="19"/>
  <c r="D28" i="19"/>
  <c r="C28" i="19"/>
  <c r="B28" i="19"/>
  <c r="K27" i="19"/>
  <c r="J27" i="19"/>
  <c r="I27" i="19"/>
  <c r="H27" i="19"/>
  <c r="G27" i="19"/>
  <c r="F27" i="19"/>
  <c r="E27" i="19"/>
  <c r="D27" i="19"/>
  <c r="C27" i="19"/>
  <c r="B27" i="19"/>
  <c r="K26" i="19"/>
  <c r="J26" i="19"/>
  <c r="I26" i="19"/>
  <c r="H26" i="19"/>
  <c r="G26" i="19"/>
  <c r="F26" i="19"/>
  <c r="E26" i="19"/>
  <c r="D26" i="19"/>
  <c r="C26" i="19"/>
  <c r="B26" i="19"/>
  <c r="K25" i="19"/>
  <c r="J25" i="19"/>
  <c r="I25" i="19"/>
  <c r="H25" i="19"/>
  <c r="G25" i="19"/>
  <c r="F25" i="19"/>
  <c r="E25" i="19"/>
  <c r="D25" i="19"/>
  <c r="C25" i="19"/>
  <c r="B25" i="19"/>
  <c r="J4" i="19"/>
  <c r="G4" i="19" l="1"/>
  <c r="H14" i="19"/>
  <c r="I38" i="19"/>
  <c r="J48" i="19"/>
  <c r="F30" i="19"/>
  <c r="F24" i="19" s="1"/>
  <c r="H38" i="19"/>
  <c r="I70" i="21" s="1"/>
  <c r="B38" i="19"/>
  <c r="H36" i="21"/>
  <c r="H38" i="21"/>
  <c r="H35" i="21"/>
  <c r="H37" i="21"/>
  <c r="D4" i="19"/>
  <c r="E14" i="19"/>
  <c r="F38" i="19"/>
  <c r="G48" i="19"/>
  <c r="C48" i="21"/>
  <c r="C30" i="19"/>
  <c r="C24" i="19" s="1"/>
  <c r="D14" i="19"/>
  <c r="E38" i="19"/>
  <c r="F70" i="21" s="1"/>
  <c r="B4" i="19"/>
  <c r="F48" i="19"/>
  <c r="K14" i="19"/>
  <c r="L20" i="21" s="1"/>
  <c r="C14" i="19"/>
  <c r="D38" i="19"/>
  <c r="F4" i="19"/>
  <c r="I48" i="21"/>
  <c r="I4" i="19"/>
  <c r="K38" i="19"/>
  <c r="D48" i="19"/>
  <c r="I48" i="19"/>
  <c r="H30" i="19"/>
  <c r="J38" i="19"/>
  <c r="K48" i="19"/>
  <c r="L71" i="21" s="1"/>
  <c r="C48" i="19"/>
  <c r="E30" i="19"/>
  <c r="E24" i="19" s="1"/>
  <c r="F64" i="19"/>
  <c r="F58" i="19" s="1"/>
  <c r="K64" i="19"/>
  <c r="J30" i="19"/>
  <c r="C64" i="19"/>
  <c r="D30" i="19"/>
  <c r="D24" i="19" s="1"/>
  <c r="K30" i="19"/>
  <c r="C4" i="19"/>
  <c r="I64" i="19"/>
  <c r="I58" i="19" s="1"/>
  <c r="F14" i="19"/>
  <c r="E4" i="19"/>
  <c r="B64" i="19"/>
  <c r="B58" i="19" s="1"/>
  <c r="I14" i="19"/>
  <c r="B30" i="19"/>
  <c r="I30" i="19"/>
  <c r="B14" i="19"/>
  <c r="G30" i="19"/>
  <c r="C38" i="19"/>
  <c r="D70" i="21" s="1"/>
  <c r="E64" i="19"/>
  <c r="E48" i="19"/>
  <c r="F71" i="21" s="1"/>
  <c r="G64" i="19"/>
  <c r="J64" i="19"/>
  <c r="D64" i="19"/>
  <c r="D58" i="19" s="1"/>
  <c r="J14" i="19"/>
  <c r="H64" i="19"/>
  <c r="H4" i="19"/>
  <c r="E72" i="21" l="1"/>
  <c r="E70" i="21"/>
  <c r="C70" i="21"/>
  <c r="D71" i="21"/>
  <c r="G69" i="21"/>
  <c r="K70" i="21"/>
  <c r="H71" i="21"/>
  <c r="G70" i="21"/>
  <c r="J72" i="21"/>
  <c r="E71" i="21"/>
  <c r="G71" i="21"/>
  <c r="K71" i="21"/>
  <c r="D69" i="21"/>
  <c r="E69" i="21"/>
  <c r="F69" i="21"/>
  <c r="J71" i="21"/>
  <c r="L40" i="21"/>
  <c r="L70" i="21"/>
  <c r="J70" i="21"/>
  <c r="G72" i="21"/>
  <c r="C72" i="21"/>
  <c r="E61" i="21"/>
  <c r="E62" i="21"/>
  <c r="E58" i="21"/>
  <c r="E63" i="21"/>
  <c r="E59" i="21"/>
  <c r="C62" i="21"/>
  <c r="C63" i="21"/>
  <c r="C58" i="21"/>
  <c r="C59" i="21"/>
  <c r="C61" i="21"/>
  <c r="D26" i="21"/>
  <c r="D27" i="21"/>
  <c r="D28" i="21"/>
  <c r="D29" i="21"/>
  <c r="D31" i="21"/>
  <c r="D32" i="21"/>
  <c r="D33" i="21"/>
  <c r="D25" i="21"/>
  <c r="C58" i="19"/>
  <c r="E58" i="19"/>
  <c r="F60" i="21" s="1"/>
  <c r="E37" i="21"/>
  <c r="E35" i="21"/>
  <c r="E36" i="21"/>
  <c r="E38" i="21"/>
  <c r="G35" i="21"/>
  <c r="G36" i="21"/>
  <c r="G37" i="21"/>
  <c r="G38" i="21"/>
  <c r="K48" i="21"/>
  <c r="D38" i="21"/>
  <c r="D36" i="21"/>
  <c r="D35" i="21"/>
  <c r="D37" i="21"/>
  <c r="L7" i="21"/>
  <c r="L5" i="21"/>
  <c r="L9" i="21"/>
  <c r="L12" i="21"/>
  <c r="L6" i="21"/>
  <c r="L13" i="21"/>
  <c r="L8" i="21"/>
  <c r="L11" i="21"/>
  <c r="K58" i="19"/>
  <c r="L60" i="21" s="1"/>
  <c r="K35" i="21"/>
  <c r="K36" i="21"/>
  <c r="K37" i="21"/>
  <c r="K38" i="21"/>
  <c r="H34" i="21"/>
  <c r="H58" i="19"/>
  <c r="I72" i="21" s="1"/>
  <c r="G24" i="19"/>
  <c r="H30" i="21" s="1"/>
  <c r="G60" i="21"/>
  <c r="E48" i="21"/>
  <c r="J37" i="21"/>
  <c r="J38" i="21"/>
  <c r="J35" i="21"/>
  <c r="J36" i="21"/>
  <c r="C60" i="21"/>
  <c r="L51" i="21"/>
  <c r="L52" i="21"/>
  <c r="L53" i="21"/>
  <c r="L49" i="21"/>
  <c r="L48" i="21"/>
  <c r="L47" i="21"/>
  <c r="L46" i="21"/>
  <c r="L45" i="21"/>
  <c r="J60" i="21"/>
  <c r="F30" i="21"/>
  <c r="D30" i="21"/>
  <c r="C38" i="21"/>
  <c r="C35" i="21"/>
  <c r="C36" i="21"/>
  <c r="C37" i="21"/>
  <c r="F48" i="21"/>
  <c r="F36" i="21"/>
  <c r="F37" i="21"/>
  <c r="F38" i="21"/>
  <c r="F35" i="21"/>
  <c r="I36" i="21"/>
  <c r="I38" i="21"/>
  <c r="I35" i="21"/>
  <c r="I37" i="21"/>
  <c r="J63" i="21"/>
  <c r="J61" i="21"/>
  <c r="J62" i="21"/>
  <c r="J58" i="21"/>
  <c r="J59" i="21"/>
  <c r="G31" i="21"/>
  <c r="G25" i="21"/>
  <c r="G26" i="21"/>
  <c r="G27" i="21"/>
  <c r="G28" i="21"/>
  <c r="G29" i="21"/>
  <c r="G32" i="21"/>
  <c r="G33" i="21"/>
  <c r="F32" i="21"/>
  <c r="F26" i="21"/>
  <c r="F33" i="21"/>
  <c r="F25" i="21"/>
  <c r="F28" i="21"/>
  <c r="F31" i="21"/>
  <c r="F29" i="21"/>
  <c r="F27" i="21"/>
  <c r="G30" i="21"/>
  <c r="I24" i="19"/>
  <c r="J30" i="21" s="1"/>
  <c r="J58" i="19"/>
  <c r="K72" i="21" s="1"/>
  <c r="B24" i="19"/>
  <c r="K24" i="19"/>
  <c r="D48" i="21"/>
  <c r="J48" i="21"/>
  <c r="L38" i="21"/>
  <c r="L39" i="21"/>
  <c r="L41" i="21"/>
  <c r="L42" i="21"/>
  <c r="L43" i="21"/>
  <c r="L35" i="21"/>
  <c r="L36" i="21"/>
  <c r="L37" i="21"/>
  <c r="E25" i="21"/>
  <c r="E33" i="21"/>
  <c r="E27" i="21"/>
  <c r="E26" i="21"/>
  <c r="E29" i="21"/>
  <c r="E31" i="21"/>
  <c r="E28" i="21"/>
  <c r="E32" i="21"/>
  <c r="G59" i="21"/>
  <c r="G61" i="21"/>
  <c r="G58" i="21"/>
  <c r="G63" i="21"/>
  <c r="G62" i="21"/>
  <c r="J24" i="19"/>
  <c r="K69" i="21" s="1"/>
  <c r="E60" i="21"/>
  <c r="L22" i="21"/>
  <c r="L23" i="21"/>
  <c r="L15" i="21"/>
  <c r="L19" i="21"/>
  <c r="L17" i="21"/>
  <c r="L21" i="21"/>
  <c r="L18" i="21"/>
  <c r="L16" i="21"/>
  <c r="L10" i="21"/>
  <c r="H24" i="19"/>
  <c r="G58" i="19"/>
  <c r="H60" i="21" s="1"/>
  <c r="E30" i="21"/>
  <c r="L50" i="21"/>
  <c r="K4" i="21"/>
  <c r="G48" i="21"/>
  <c r="H48" i="21"/>
  <c r="H14" i="21"/>
  <c r="F72" i="21" l="1"/>
  <c r="D60" i="21"/>
  <c r="D72" i="21"/>
  <c r="J69" i="21"/>
  <c r="H72" i="21"/>
  <c r="H69" i="21"/>
  <c r="L72" i="21"/>
  <c r="L30" i="21"/>
  <c r="L69" i="21"/>
  <c r="I30" i="21"/>
  <c r="I69" i="21"/>
  <c r="C30" i="21"/>
  <c r="C69" i="21"/>
  <c r="D24" i="21"/>
  <c r="F24" i="21"/>
  <c r="D14" i="21"/>
  <c r="K34" i="21"/>
  <c r="E14" i="21"/>
  <c r="K27" i="21"/>
  <c r="K31" i="21"/>
  <c r="K26" i="21"/>
  <c r="K29" i="21"/>
  <c r="K33" i="21"/>
  <c r="K32" i="21"/>
  <c r="K28" i="21"/>
  <c r="K25" i="21"/>
  <c r="I58" i="21"/>
  <c r="I63" i="21"/>
  <c r="I62" i="21"/>
  <c r="I59" i="21"/>
  <c r="I61" i="21"/>
  <c r="H58" i="21"/>
  <c r="H59" i="21"/>
  <c r="H62" i="21"/>
  <c r="H61" i="21"/>
  <c r="H63" i="21"/>
  <c r="L14" i="21"/>
  <c r="E24" i="21"/>
  <c r="J28" i="21"/>
  <c r="J31" i="21"/>
  <c r="J27" i="21"/>
  <c r="J26" i="21"/>
  <c r="J29" i="21"/>
  <c r="J33" i="21"/>
  <c r="J32" i="21"/>
  <c r="J25" i="21"/>
  <c r="E4" i="21"/>
  <c r="F4" i="21"/>
  <c r="H4" i="21"/>
  <c r="I29" i="21"/>
  <c r="I27" i="21"/>
  <c r="I25" i="21"/>
  <c r="I32" i="21"/>
  <c r="I33" i="21"/>
  <c r="I28" i="21"/>
  <c r="I26" i="21"/>
  <c r="I31" i="21"/>
  <c r="C4" i="21"/>
  <c r="I14" i="21"/>
  <c r="G24" i="21"/>
  <c r="C34" i="21"/>
  <c r="L4" i="21"/>
  <c r="E34" i="21"/>
  <c r="J4" i="21"/>
  <c r="G34" i="21"/>
  <c r="K14" i="21"/>
  <c r="G14" i="21"/>
  <c r="G4" i="21"/>
  <c r="L62" i="21"/>
  <c r="L55" i="21"/>
  <c r="L63" i="21"/>
  <c r="L58" i="21"/>
  <c r="L57" i="21"/>
  <c r="L56" i="21"/>
  <c r="L61" i="21"/>
  <c r="L59" i="21"/>
  <c r="I4" i="21"/>
  <c r="L26" i="21"/>
  <c r="L25" i="21"/>
  <c r="L28" i="21"/>
  <c r="L32" i="21"/>
  <c r="L27" i="21"/>
  <c r="L33" i="21"/>
  <c r="L31" i="21"/>
  <c r="L29" i="21"/>
  <c r="D4" i="21"/>
  <c r="C14" i="21"/>
  <c r="F34" i="21"/>
  <c r="D34" i="21"/>
  <c r="F61" i="21"/>
  <c r="F59" i="21"/>
  <c r="F58" i="21"/>
  <c r="F63" i="21"/>
  <c r="F62" i="21"/>
  <c r="K63" i="21"/>
  <c r="K62" i="21"/>
  <c r="K61" i="21"/>
  <c r="K59" i="21"/>
  <c r="K58" i="21"/>
  <c r="L44" i="21"/>
  <c r="C26" i="21"/>
  <c r="C25" i="21"/>
  <c r="C27" i="21"/>
  <c r="C29" i="21"/>
  <c r="C31" i="21"/>
  <c r="C28" i="21"/>
  <c r="C32" i="21"/>
  <c r="C33" i="21"/>
  <c r="I34" i="21"/>
  <c r="H31" i="21"/>
  <c r="H32" i="21"/>
  <c r="H33" i="21"/>
  <c r="H25" i="21"/>
  <c r="H26" i="21"/>
  <c r="H28" i="21"/>
  <c r="H27" i="21"/>
  <c r="H29" i="21"/>
  <c r="L34" i="21"/>
  <c r="J34" i="21"/>
  <c r="J14" i="21"/>
  <c r="K30" i="21"/>
  <c r="K60" i="21"/>
  <c r="F14" i="21"/>
  <c r="I60" i="21"/>
  <c r="D62" i="21"/>
  <c r="D63" i="21"/>
  <c r="D59" i="21"/>
  <c r="D58" i="21"/>
  <c r="D61" i="21"/>
  <c r="H24" i="21" l="1"/>
  <c r="K24" i="21"/>
  <c r="J24" i="21"/>
  <c r="L54" i="21"/>
  <c r="I24" i="21"/>
  <c r="C24" i="21"/>
  <c r="L24" i="21"/>
  <c r="L3" i="21" l="1"/>
  <c r="K37" i="19"/>
</calcChain>
</file>

<file path=xl/sharedStrings.xml><?xml version="1.0" encoding="utf-8"?>
<sst xmlns="http://schemas.openxmlformats.org/spreadsheetml/2006/main" count="134" uniqueCount="24">
  <si>
    <t>Two or More Races</t>
  </si>
  <si>
    <t>Total</t>
  </si>
  <si>
    <t>Headcount of Faculty by Race/Ethnicity</t>
  </si>
  <si>
    <t>Tenure Track</t>
  </si>
  <si>
    <t xml:space="preserve">Tenured </t>
  </si>
  <si>
    <t>Clinical Track</t>
  </si>
  <si>
    <t>American Indian or Alaska Native</t>
  </si>
  <si>
    <t>Black or African American</t>
  </si>
  <si>
    <t>Native Hawaiian or Other Pacific Islander</t>
  </si>
  <si>
    <t>White</t>
  </si>
  <si>
    <t>Nonresident Alien/International</t>
  </si>
  <si>
    <t>Not Specified/Unknown</t>
  </si>
  <si>
    <t>Other Non-Tenure Track</t>
  </si>
  <si>
    <t>Tenured + Tenure Track</t>
  </si>
  <si>
    <t xml:space="preserve">Asian </t>
  </si>
  <si>
    <t>Hispanic/Latino</t>
  </si>
  <si>
    <t>continued</t>
  </si>
  <si>
    <t>Tenured/Tenure Track Total</t>
  </si>
  <si>
    <t xml:space="preserve">Source: November 1 Faculty Status and PeopleSoft HR, as reported in the Tenure Report.  </t>
  </si>
  <si>
    <r>
      <t xml:space="preserve">Headcount of Faculty by Race/Ethnicity, </t>
    </r>
    <r>
      <rPr>
        <b/>
        <i/>
        <sz val="11"/>
        <rFont val="Arial"/>
        <family val="2"/>
      </rPr>
      <t>continued</t>
    </r>
  </si>
  <si>
    <t xml:space="preserve">Two or More Races </t>
  </si>
  <si>
    <t>Tenured/Tenure Track</t>
  </si>
  <si>
    <t>Faculty Category  |  Race/Ethnicity</t>
  </si>
  <si>
    <t>Note: Charts represent domestic (not international) faculty by race/ethnicity as a percentage of total faculty counts, including international faculty.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</si>
</sst>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5" formatCode="0.0%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  <scheme val="minor"/>
    </font>
    <font>
      <b/>
      <i/>
      <sz val="11"/>
      <name val="Arial"/>
      <family val="2"/>
    </font>
    <font>
      <b/>
      <sz val="10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 wrapText="1"/>
    </xf>
    <xf numFmtId="41" fontId="4" fillId="0" borderId="0" xfId="0" applyNumberFormat="1" applyFont="1" applyAlignment="1">
      <alignment horizontal="centerContinuous" wrapText="1"/>
    </xf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0" xfId="0" applyFont="1"/>
    <xf numFmtId="3" fontId="4" fillId="0" borderId="0" xfId="1" applyNumberFormat="1" applyFont="1"/>
    <xf numFmtId="3" fontId="4" fillId="0" borderId="0" xfId="1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 vertical="top" wrapText="1"/>
    </xf>
    <xf numFmtId="41" fontId="6" fillId="0" borderId="0" xfId="0" applyNumberFormat="1" applyFont="1" applyAlignment="1">
      <alignment horizontal="centerContinuous" wrapText="1"/>
    </xf>
    <xf numFmtId="0" fontId="4" fillId="0" borderId="0" xfId="0" applyFont="1" applyAlignment="1">
      <alignment vertical="top" wrapText="1"/>
    </xf>
    <xf numFmtId="0" fontId="4" fillId="0" borderId="3" xfId="0" applyFont="1" applyBorder="1"/>
    <xf numFmtId="3" fontId="4" fillId="0" borderId="3" xfId="1" applyNumberFormat="1" applyFont="1" applyBorder="1"/>
    <xf numFmtId="0" fontId="3" fillId="0" borderId="3" xfId="0" applyFont="1" applyBorder="1"/>
    <xf numFmtId="3" fontId="3" fillId="0" borderId="0" xfId="1" applyNumberFormat="1" applyFont="1" applyBorder="1"/>
    <xf numFmtId="3" fontId="3" fillId="0" borderId="2" xfId="1" applyNumberFormat="1" applyFont="1" applyBorder="1"/>
    <xf numFmtId="0" fontId="4" fillId="0" borderId="4" xfId="0" applyFont="1" applyBorder="1"/>
    <xf numFmtId="0" fontId="3" fillId="0" borderId="4" xfId="0" applyFont="1" applyBorder="1"/>
    <xf numFmtId="10" fontId="3" fillId="0" borderId="2" xfId="1" applyNumberFormat="1" applyFont="1" applyBorder="1"/>
    <xf numFmtId="10" fontId="4" fillId="0" borderId="0" xfId="1" applyNumberFormat="1" applyFont="1"/>
    <xf numFmtId="10" fontId="4" fillId="0" borderId="3" xfId="1" applyNumberFormat="1" applyFont="1" applyBorder="1"/>
    <xf numFmtId="10" fontId="4" fillId="0" borderId="0" xfId="1" applyNumberFormat="1" applyFont="1" applyBorder="1"/>
    <xf numFmtId="0" fontId="8" fillId="0" borderId="0" xfId="0" applyFont="1"/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3" fontId="7" fillId="0" borderId="0" xfId="1" applyNumberFormat="1" applyFont="1" applyBorder="1" applyAlignment="1">
      <alignment horizontal="right"/>
    </xf>
    <xf numFmtId="41" fontId="6" fillId="0" borderId="0" xfId="0" applyNumberFormat="1" applyFont="1" applyAlignment="1">
      <alignment horizontal="left" wrapText="1"/>
    </xf>
    <xf numFmtId="0" fontId="8" fillId="0" borderId="1" xfId="0" applyFont="1" applyBorder="1"/>
    <xf numFmtId="0" fontId="10" fillId="0" borderId="0" xfId="0" applyFont="1"/>
    <xf numFmtId="10" fontId="1" fillId="0" borderId="0" xfId="0" applyNumberFormat="1" applyFont="1"/>
    <xf numFmtId="0" fontId="4" fillId="0" borderId="0" xfId="0" applyFont="1" applyAlignment="1">
      <alignment horizontal="left" indent="2"/>
    </xf>
    <xf numFmtId="0" fontId="4" fillId="0" borderId="3" xfId="0" applyFont="1" applyBorder="1" applyAlignment="1">
      <alignment horizontal="left" indent="2"/>
    </xf>
    <xf numFmtId="165" fontId="8" fillId="0" borderId="0" xfId="2" applyNumberFormat="1" applyFont="1"/>
    <xf numFmtId="0" fontId="4" fillId="0" borderId="2" xfId="0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2C700"/>
      <color rgb="FFE2D17E"/>
      <color rgb="FFFFE357"/>
      <color rgb="FF707070"/>
      <color rgb="FFE2DAB2"/>
      <color rgb="FFBA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Race/Ethnicity as a Percent of Tenured/Tenure Track Faculty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'Pcts (Not to Print) 2025'!$B$25</c:f>
              <c:strCache>
                <c:ptCount val="1"/>
                <c:pt idx="0">
                  <c:v>Hispanic/Latino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2025'!$C$25:$L$25</c:f>
              <c:numCache>
                <c:formatCode>0.00%</c:formatCode>
                <c:ptCount val="10"/>
                <c:pt idx="0">
                  <c:v>3.9921465968586388E-2</c:v>
                </c:pt>
                <c:pt idx="1">
                  <c:v>4.2875989445910291E-2</c:v>
                </c:pt>
                <c:pt idx="2">
                  <c:v>4.3449197860962567E-2</c:v>
                </c:pt>
                <c:pt idx="3">
                  <c:v>4.30976430976431E-2</c:v>
                </c:pt>
                <c:pt idx="4">
                  <c:v>4.5796308954203689E-2</c:v>
                </c:pt>
                <c:pt idx="5">
                  <c:v>4.5611610228058048E-2</c:v>
                </c:pt>
                <c:pt idx="6">
                  <c:v>4.8016701461377868E-2</c:v>
                </c:pt>
                <c:pt idx="7">
                  <c:v>5.0461975835110161E-2</c:v>
                </c:pt>
                <c:pt idx="8">
                  <c:v>5.1966292134831463E-2</c:v>
                </c:pt>
                <c:pt idx="9">
                  <c:v>5.1517290049400144E-2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8-47D9-B721-B8A4F9E3D9C2}"/>
            </c:ext>
          </c:extLst>
        </c:ser>
        <c:ser>
          <c:idx val="1"/>
          <c:order val="1"/>
          <c:tx>
            <c:strRef>
              <c:f>'Pcts (Not to Print) 2025'!$B$26</c:f>
              <c:strCache>
                <c:ptCount val="1"/>
                <c:pt idx="0">
                  <c:v>American Indian or Alaska 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2025'!$C$26:$L$26</c:f>
              <c:numCache>
                <c:formatCode>0.00%</c:formatCode>
                <c:ptCount val="10"/>
                <c:pt idx="0">
                  <c:v>2.617801047120419E-3</c:v>
                </c:pt>
                <c:pt idx="1">
                  <c:v>1.9788918205804751E-3</c:v>
                </c:pt>
                <c:pt idx="2">
                  <c:v>2.0053475935828879E-3</c:v>
                </c:pt>
                <c:pt idx="3">
                  <c:v>1.3468013468013469E-3</c:v>
                </c:pt>
                <c:pt idx="4">
                  <c:v>1.3670539986329461E-3</c:v>
                </c:pt>
                <c:pt idx="5">
                  <c:v>6.9108500345542499E-4</c:v>
                </c:pt>
                <c:pt idx="6">
                  <c:v>6.9589422407794019E-4</c:v>
                </c:pt>
                <c:pt idx="7">
                  <c:v>7.1073205401563609E-4</c:v>
                </c:pt>
                <c:pt idx="8">
                  <c:v>7.0224719101123594E-4</c:v>
                </c:pt>
                <c:pt idx="9">
                  <c:v>7.0571630204657732E-4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8-47D9-B721-B8A4F9E3D9C2}"/>
            </c:ext>
          </c:extLst>
        </c:ser>
        <c:ser>
          <c:idx val="2"/>
          <c:order val="2"/>
          <c:tx>
            <c:strRef>
              <c:f>'Pcts (Not to Print) 2025'!$B$27</c:f>
              <c:strCache>
                <c:ptCount val="1"/>
                <c:pt idx="0">
                  <c:v>Asian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2025'!$C$27:$L$27</c:f>
              <c:numCache>
                <c:formatCode>0.00%</c:formatCode>
                <c:ptCount val="10"/>
                <c:pt idx="0">
                  <c:v>0.112565445026178</c:v>
                </c:pt>
                <c:pt idx="1">
                  <c:v>0.11807387862796834</c:v>
                </c:pt>
                <c:pt idx="2">
                  <c:v>0.12566844919786097</c:v>
                </c:pt>
                <c:pt idx="3">
                  <c:v>0.12996632996632998</c:v>
                </c:pt>
                <c:pt idx="4">
                  <c:v>0.1319207108680793</c:v>
                </c:pt>
                <c:pt idx="5">
                  <c:v>0.13476157567380787</c:v>
                </c:pt>
                <c:pt idx="6">
                  <c:v>0.13778705636743216</c:v>
                </c:pt>
                <c:pt idx="7">
                  <c:v>0.14356787491115849</c:v>
                </c:pt>
                <c:pt idx="8">
                  <c:v>0.15098314606741572</c:v>
                </c:pt>
                <c:pt idx="9">
                  <c:v>0.15666901905434016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8-47D9-B721-B8A4F9E3D9C2}"/>
            </c:ext>
          </c:extLst>
        </c:ser>
        <c:ser>
          <c:idx val="3"/>
          <c:order val="3"/>
          <c:tx>
            <c:strRef>
              <c:f>'Pcts (Not to Print) 2025'!$B$28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2025'!$C$28:$L$28</c:f>
              <c:numCache>
                <c:formatCode>0.00%</c:formatCode>
                <c:ptCount val="10"/>
                <c:pt idx="0">
                  <c:v>2.2905759162303665E-2</c:v>
                </c:pt>
                <c:pt idx="1">
                  <c:v>2.308707124010554E-2</c:v>
                </c:pt>
                <c:pt idx="2">
                  <c:v>2.2058823529411766E-2</c:v>
                </c:pt>
                <c:pt idx="3">
                  <c:v>2.154882154882155E-2</c:v>
                </c:pt>
                <c:pt idx="4">
                  <c:v>2.2556390977443608E-2</c:v>
                </c:pt>
                <c:pt idx="5">
                  <c:v>2.3496890117484452E-2</c:v>
                </c:pt>
                <c:pt idx="6">
                  <c:v>2.3660403618649965E-2</c:v>
                </c:pt>
                <c:pt idx="7">
                  <c:v>2.3454157782515993E-2</c:v>
                </c:pt>
                <c:pt idx="8">
                  <c:v>2.247191011235955E-2</c:v>
                </c:pt>
                <c:pt idx="9">
                  <c:v>2.0465772759350742E-2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08-47D9-B721-B8A4F9E3D9C2}"/>
            </c:ext>
          </c:extLst>
        </c:ser>
        <c:ser>
          <c:idx val="4"/>
          <c:order val="4"/>
          <c:tx>
            <c:strRef>
              <c:f>'Pcts (Not to Print) 2025'!$B$29</c:f>
              <c:strCache>
                <c:ptCount val="1"/>
                <c:pt idx="0">
                  <c:v>Native Hawaiian or Other Pacific Islander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2025'!$C$29:$L$29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6.9108500345542499E-4</c:v>
                </c:pt>
                <c:pt idx="6">
                  <c:v>6.9589422407794019E-4</c:v>
                </c:pt>
                <c:pt idx="7">
                  <c:v>7.1073205401563609E-4</c:v>
                </c:pt>
                <c:pt idx="8">
                  <c:v>7.0224719101123594E-4</c:v>
                </c:pt>
                <c:pt idx="9">
                  <c:v>7.0571630204657732E-4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8-47D9-B721-B8A4F9E3D9C2}"/>
            </c:ext>
          </c:extLst>
        </c:ser>
        <c:ser>
          <c:idx val="5"/>
          <c:order val="5"/>
          <c:tx>
            <c:strRef>
              <c:f>'Pcts (Not to Print) 2025'!$B$30</c:f>
              <c:strCache>
                <c:ptCount val="1"/>
                <c:pt idx="0">
                  <c:v>Two or More Races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2025'!$C$30:$L$30</c:f>
              <c:numCache>
                <c:formatCode>0.00%</c:formatCode>
                <c:ptCount val="10"/>
                <c:pt idx="0">
                  <c:v>6.5445026178010471E-3</c:v>
                </c:pt>
                <c:pt idx="1">
                  <c:v>5.9366754617414244E-3</c:v>
                </c:pt>
                <c:pt idx="2">
                  <c:v>7.3529411764705881E-3</c:v>
                </c:pt>
                <c:pt idx="3">
                  <c:v>8.7542087542087539E-3</c:v>
                </c:pt>
                <c:pt idx="4">
                  <c:v>8.8858509911141498E-3</c:v>
                </c:pt>
                <c:pt idx="5">
                  <c:v>7.601935038009675E-3</c:v>
                </c:pt>
                <c:pt idx="6">
                  <c:v>7.6548364648573418E-3</c:v>
                </c:pt>
                <c:pt idx="7">
                  <c:v>8.5287846481876331E-3</c:v>
                </c:pt>
                <c:pt idx="8">
                  <c:v>8.4269662921348312E-3</c:v>
                </c:pt>
                <c:pt idx="9">
                  <c:v>8.4685956245589278E-3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08-47D9-B721-B8A4F9E3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8083776"/>
        <c:axId val="1208080896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bg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2025'!$C$69:$L$69</c:f>
              <c:numCache>
                <c:formatCode>0.0%</c:formatCode>
                <c:ptCount val="10"/>
                <c:pt idx="0">
                  <c:v>0.18455497382198952</c:v>
                </c:pt>
                <c:pt idx="1">
                  <c:v>0.19195250659630606</c:v>
                </c:pt>
                <c:pt idx="2">
                  <c:v>0.20053475935828877</c:v>
                </c:pt>
                <c:pt idx="3">
                  <c:v>0.20471380471380471</c:v>
                </c:pt>
                <c:pt idx="4">
                  <c:v>0.21052631578947367</c:v>
                </c:pt>
                <c:pt idx="5">
                  <c:v>0.2128541810642709</c:v>
                </c:pt>
                <c:pt idx="6">
                  <c:v>0.21851078636047322</c:v>
                </c:pt>
                <c:pt idx="7">
                  <c:v>0.22743425728500355</c:v>
                </c:pt>
                <c:pt idx="8">
                  <c:v>0.23525280898876405</c:v>
                </c:pt>
                <c:pt idx="9">
                  <c:v>0.23853211009174313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1-4C3C-8B51-464945E0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83776"/>
        <c:axId val="1208080896"/>
      </c:lineChart>
      <c:catAx>
        <c:axId val="12080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0896"/>
        <c:crosses val="autoZero"/>
        <c:auto val="1"/>
        <c:lblAlgn val="ctr"/>
        <c:lblOffset val="100"/>
        <c:noMultiLvlLbl val="0"/>
      </c:catAx>
      <c:valAx>
        <c:axId val="120808089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Race/Ethnicity as a Percent of Clinical Track Faculty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'Pcts (Not to Print) 2025'!$B$35</c:f>
              <c:strCache>
                <c:ptCount val="1"/>
                <c:pt idx="0">
                  <c:v>Hispanic/Latino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2025'!$C$35:$L$35</c:f>
              <c:numCache>
                <c:formatCode>0.00%</c:formatCode>
                <c:ptCount val="10"/>
                <c:pt idx="0">
                  <c:v>4.4136191677175286E-2</c:v>
                </c:pt>
                <c:pt idx="1">
                  <c:v>4.9586776859504134E-2</c:v>
                </c:pt>
                <c:pt idx="2">
                  <c:v>5.0505050505050504E-2</c:v>
                </c:pt>
                <c:pt idx="3">
                  <c:v>5.1227321237993596E-2</c:v>
                </c:pt>
                <c:pt idx="4">
                  <c:v>5.1201671891327065E-2</c:v>
                </c:pt>
                <c:pt idx="5">
                  <c:v>4.5362903225806453E-2</c:v>
                </c:pt>
                <c:pt idx="6">
                  <c:v>3.6561264822134384E-2</c:v>
                </c:pt>
                <c:pt idx="7">
                  <c:v>3.8210624417520968E-2</c:v>
                </c:pt>
                <c:pt idx="8">
                  <c:v>3.9473684210526314E-2</c:v>
                </c:pt>
                <c:pt idx="9">
                  <c:v>4.111986001749781E-2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8-4699-AC59-E2F21F651760}"/>
            </c:ext>
          </c:extLst>
        </c:ser>
        <c:ser>
          <c:idx val="1"/>
          <c:order val="1"/>
          <c:tx>
            <c:strRef>
              <c:f>'Pcts (Not to Print) 2025'!$B$36</c:f>
              <c:strCache>
                <c:ptCount val="1"/>
                <c:pt idx="0">
                  <c:v>American Indian or Alaska 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2025'!$C$36:$L$36</c:f>
              <c:numCache>
                <c:formatCode>0.00%</c:formatCode>
                <c:ptCount val="10"/>
                <c:pt idx="0">
                  <c:v>1.2610340479192938E-3</c:v>
                </c:pt>
                <c:pt idx="1">
                  <c:v>1.1806375442739079E-3</c:v>
                </c:pt>
                <c:pt idx="2">
                  <c:v>1.1223344556677891E-3</c:v>
                </c:pt>
                <c:pt idx="3">
                  <c:v>1.0672358591248667E-3</c:v>
                </c:pt>
                <c:pt idx="4">
                  <c:v>1.0449320794148381E-3</c:v>
                </c:pt>
                <c:pt idx="5">
                  <c:v>1.0080645161290322E-3</c:v>
                </c:pt>
                <c:pt idx="6">
                  <c:v>9.8814229249011851E-4</c:v>
                </c:pt>
                <c:pt idx="7">
                  <c:v>9.3196644920782849E-4</c:v>
                </c:pt>
                <c:pt idx="8">
                  <c:v>9.3984962406015032E-4</c:v>
                </c:pt>
                <c:pt idx="9">
                  <c:v>8.7489063867016625E-4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8-4699-AC59-E2F21F651760}"/>
            </c:ext>
          </c:extLst>
        </c:ser>
        <c:ser>
          <c:idx val="2"/>
          <c:order val="2"/>
          <c:tx>
            <c:strRef>
              <c:f>'Pcts (Not to Print) 2025'!$B$37</c:f>
              <c:strCache>
                <c:ptCount val="1"/>
                <c:pt idx="0">
                  <c:v>Asian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2025'!$C$37:$L$37</c:f>
              <c:numCache>
                <c:formatCode>0.00%</c:formatCode>
                <c:ptCount val="10"/>
                <c:pt idx="0">
                  <c:v>0.10466582597730138</c:v>
                </c:pt>
                <c:pt idx="1">
                  <c:v>0.11216056670602124</c:v>
                </c:pt>
                <c:pt idx="2">
                  <c:v>0.122334455667789</c:v>
                </c:pt>
                <c:pt idx="3">
                  <c:v>0.11205976520811099</c:v>
                </c:pt>
                <c:pt idx="4">
                  <c:v>0.11598746081504702</c:v>
                </c:pt>
                <c:pt idx="5">
                  <c:v>0.11693548387096774</c:v>
                </c:pt>
                <c:pt idx="6">
                  <c:v>0.10968379446640317</c:v>
                </c:pt>
                <c:pt idx="7">
                  <c:v>0.10810810810810811</c:v>
                </c:pt>
                <c:pt idx="8">
                  <c:v>0.10244360902255639</c:v>
                </c:pt>
                <c:pt idx="9">
                  <c:v>0.11198600174978128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8-4699-AC59-E2F21F651760}"/>
            </c:ext>
          </c:extLst>
        </c:ser>
        <c:ser>
          <c:idx val="3"/>
          <c:order val="3"/>
          <c:tx>
            <c:strRef>
              <c:f>'Pcts (Not to Print) 2025'!$B$38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2025'!$C$38:$L$38</c:f>
              <c:numCache>
                <c:formatCode>0.00%</c:formatCode>
                <c:ptCount val="10"/>
                <c:pt idx="0">
                  <c:v>2.1437578814627996E-2</c:v>
                </c:pt>
                <c:pt idx="1">
                  <c:v>2.2432113341204249E-2</c:v>
                </c:pt>
                <c:pt idx="2">
                  <c:v>2.2446689113355778E-2</c:v>
                </c:pt>
                <c:pt idx="3">
                  <c:v>2.7748132337246531E-2</c:v>
                </c:pt>
                <c:pt idx="4">
                  <c:v>2.5078369905956112E-2</c:v>
                </c:pt>
                <c:pt idx="5">
                  <c:v>2.4193548387096774E-2</c:v>
                </c:pt>
                <c:pt idx="6">
                  <c:v>2.0750988142292492E-2</c:v>
                </c:pt>
                <c:pt idx="7">
                  <c:v>2.2367194780987885E-2</c:v>
                </c:pt>
                <c:pt idx="8">
                  <c:v>2.819548872180451E-2</c:v>
                </c:pt>
                <c:pt idx="9">
                  <c:v>3.0621172353455819E-2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18-4699-AC59-E2F21F651760}"/>
            </c:ext>
          </c:extLst>
        </c:ser>
        <c:ser>
          <c:idx val="4"/>
          <c:order val="4"/>
          <c:tx>
            <c:strRef>
              <c:f>'Pcts (Not to Print) 2025'!$B$39</c:f>
              <c:strCache>
                <c:ptCount val="1"/>
                <c:pt idx="0">
                  <c:v>Native Hawaiian or Other Pacific Islander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2025'!$C$39:$L$39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1.1223344556677891E-3</c:v>
                </c:pt>
                <c:pt idx="3">
                  <c:v>1.0672358591248667E-3</c:v>
                </c:pt>
                <c:pt idx="4">
                  <c:v>1.0449320794148381E-3</c:v>
                </c:pt>
                <c:pt idx="5">
                  <c:v>1.0080645161290322E-3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8-4699-AC59-E2F21F651760}"/>
            </c:ext>
          </c:extLst>
        </c:ser>
        <c:ser>
          <c:idx val="5"/>
          <c:order val="5"/>
          <c:tx>
            <c:strRef>
              <c:f>'Pcts (Not to Print) 2025'!$B$40</c:f>
              <c:strCache>
                <c:ptCount val="1"/>
                <c:pt idx="0">
                  <c:v>Two or More Races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2025'!$C$40:$L$40</c:f>
              <c:numCache>
                <c:formatCode>0.00%</c:formatCode>
                <c:ptCount val="10"/>
                <c:pt idx="0">
                  <c:v>5.0441361916771753E-3</c:v>
                </c:pt>
                <c:pt idx="1">
                  <c:v>4.7225501770956314E-3</c:v>
                </c:pt>
                <c:pt idx="2">
                  <c:v>5.6116722783389446E-3</c:v>
                </c:pt>
                <c:pt idx="3">
                  <c:v>4.2689434364994666E-3</c:v>
                </c:pt>
                <c:pt idx="4">
                  <c:v>7.3145245559038665E-3</c:v>
                </c:pt>
                <c:pt idx="5">
                  <c:v>7.0564516129032256E-3</c:v>
                </c:pt>
                <c:pt idx="6">
                  <c:v>5.9288537549407111E-3</c:v>
                </c:pt>
                <c:pt idx="7">
                  <c:v>5.5917986952469714E-3</c:v>
                </c:pt>
                <c:pt idx="8">
                  <c:v>4.6992481203007516E-3</c:v>
                </c:pt>
                <c:pt idx="9">
                  <c:v>6.1242344706911632E-3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18-4699-AC59-E2F21F651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8083776"/>
        <c:axId val="1208080896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bg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2025'!$C$70:$L$70</c:f>
              <c:numCache>
                <c:formatCode>0.0%</c:formatCode>
                <c:ptCount val="10"/>
                <c:pt idx="0">
                  <c:v>0.17654476670870115</c:v>
                </c:pt>
                <c:pt idx="1">
                  <c:v>0.19008264462809918</c:v>
                </c:pt>
                <c:pt idx="2">
                  <c:v>0.2031425364758698</c:v>
                </c:pt>
                <c:pt idx="3">
                  <c:v>0.19743863393810032</c:v>
                </c:pt>
                <c:pt idx="4">
                  <c:v>0.20167189132706373</c:v>
                </c:pt>
                <c:pt idx="5">
                  <c:v>0.19556451612903225</c:v>
                </c:pt>
                <c:pt idx="6">
                  <c:v>0.17391304347826086</c:v>
                </c:pt>
                <c:pt idx="7">
                  <c:v>0.17520969245107176</c:v>
                </c:pt>
                <c:pt idx="8">
                  <c:v>0.17575187969924813</c:v>
                </c:pt>
                <c:pt idx="9">
                  <c:v>0.19072615923009623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2-4426-9F8E-2C46566F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83776"/>
        <c:axId val="1208080896"/>
      </c:lineChart>
      <c:catAx>
        <c:axId val="12080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0896"/>
        <c:crosses val="autoZero"/>
        <c:auto val="1"/>
        <c:lblAlgn val="ctr"/>
        <c:lblOffset val="100"/>
        <c:noMultiLvlLbl val="0"/>
      </c:catAx>
      <c:valAx>
        <c:axId val="12080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Race/Ethnicity as a Percent of Other Non-Tenure Track Faculty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'Pcts (Not to Print) 2025'!$B$45</c:f>
              <c:strCache>
                <c:ptCount val="1"/>
                <c:pt idx="0">
                  <c:v>Hispanic/Latino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2025'!$C$45:$L$45</c:f>
              <c:numCache>
                <c:formatCode>0.00%</c:formatCode>
                <c:ptCount val="10"/>
                <c:pt idx="0">
                  <c:v>1.9041574103459219E-2</c:v>
                </c:pt>
                <c:pt idx="1">
                  <c:v>1.8641010222489478E-2</c:v>
                </c:pt>
                <c:pt idx="2">
                  <c:v>1.8260869565217393E-2</c:v>
                </c:pt>
                <c:pt idx="3">
                  <c:v>1.8012946805516464E-2</c:v>
                </c:pt>
                <c:pt idx="4">
                  <c:v>1.8369690011481057E-2</c:v>
                </c:pt>
                <c:pt idx="5">
                  <c:v>1.9160326852634545E-2</c:v>
                </c:pt>
                <c:pt idx="6">
                  <c:v>1.9301731478853251E-2</c:v>
                </c:pt>
                <c:pt idx="7">
                  <c:v>2.1216407355021217E-2</c:v>
                </c:pt>
                <c:pt idx="8">
                  <c:v>2.4932249322493227E-2</c:v>
                </c:pt>
                <c:pt idx="9">
                  <c:v>2.5459317585301837E-2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1-4024-9CD4-510D8FBDDAC1}"/>
            </c:ext>
          </c:extLst>
        </c:ser>
        <c:ser>
          <c:idx val="1"/>
          <c:order val="1"/>
          <c:tx>
            <c:strRef>
              <c:f>'Pcts (Not to Print) 2025'!$B$46</c:f>
              <c:strCache>
                <c:ptCount val="1"/>
                <c:pt idx="0">
                  <c:v>American Indian or Alaska 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2025'!$C$46:$L$46</c:f>
              <c:numCache>
                <c:formatCode>0.00%</c:formatCode>
                <c:ptCount val="10"/>
                <c:pt idx="0">
                  <c:v>4.7603935258648047E-3</c:v>
                </c:pt>
                <c:pt idx="1">
                  <c:v>4.2092603728202047E-3</c:v>
                </c:pt>
                <c:pt idx="2">
                  <c:v>3.7681159420289855E-3</c:v>
                </c:pt>
                <c:pt idx="3">
                  <c:v>4.2217844075429214E-3</c:v>
                </c:pt>
                <c:pt idx="4">
                  <c:v>4.3053960964408722E-3</c:v>
                </c:pt>
                <c:pt idx="5">
                  <c:v>3.9447731755424065E-3</c:v>
                </c:pt>
                <c:pt idx="6">
                  <c:v>4.2577348850411584E-3</c:v>
                </c:pt>
                <c:pt idx="7">
                  <c:v>3.9603960396039604E-3</c:v>
                </c:pt>
                <c:pt idx="8">
                  <c:v>3.7940379403794038E-3</c:v>
                </c:pt>
                <c:pt idx="9">
                  <c:v>2.8871391076115485E-3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1-4024-9CD4-510D8FBDDAC1}"/>
            </c:ext>
          </c:extLst>
        </c:ser>
        <c:ser>
          <c:idx val="2"/>
          <c:order val="2"/>
          <c:tx>
            <c:strRef>
              <c:f>'Pcts (Not to Print) 2025'!$B$47</c:f>
              <c:strCache>
                <c:ptCount val="1"/>
                <c:pt idx="0">
                  <c:v>Asian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2025'!$C$47:$L$47</c:f>
              <c:numCache>
                <c:formatCode>0.00%</c:formatCode>
                <c:ptCount val="10"/>
                <c:pt idx="0">
                  <c:v>4.3795620437956206E-2</c:v>
                </c:pt>
                <c:pt idx="1">
                  <c:v>4.2092603728202047E-2</c:v>
                </c:pt>
                <c:pt idx="2">
                  <c:v>4.5217391304347827E-2</c:v>
                </c:pt>
                <c:pt idx="3">
                  <c:v>5.0098508302842668E-2</c:v>
                </c:pt>
                <c:pt idx="4">
                  <c:v>5.4535017221584388E-2</c:v>
                </c:pt>
                <c:pt idx="5">
                  <c:v>5.4381515919977461E-2</c:v>
                </c:pt>
                <c:pt idx="6">
                  <c:v>5.47828555208629E-2</c:v>
                </c:pt>
                <c:pt idx="7">
                  <c:v>5.5728429985855726E-2</c:v>
                </c:pt>
                <c:pt idx="8">
                  <c:v>5.5555555555555552E-2</c:v>
                </c:pt>
                <c:pt idx="9">
                  <c:v>5.4068241469816272E-2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1-4024-9CD4-510D8FBDDAC1}"/>
            </c:ext>
          </c:extLst>
        </c:ser>
        <c:ser>
          <c:idx val="3"/>
          <c:order val="3"/>
          <c:tx>
            <c:strRef>
              <c:f>'Pcts (Not to Print) 2025'!$B$48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2025'!$C$48:$L$48</c:f>
              <c:numCache>
                <c:formatCode>0.00%</c:formatCode>
                <c:ptCount val="10"/>
                <c:pt idx="0">
                  <c:v>1.1424944462075532E-2</c:v>
                </c:pt>
                <c:pt idx="1">
                  <c:v>1.2327119663259171E-2</c:v>
                </c:pt>
                <c:pt idx="2">
                  <c:v>1.6521739130434782E-2</c:v>
                </c:pt>
                <c:pt idx="3">
                  <c:v>1.7450042217844075E-2</c:v>
                </c:pt>
                <c:pt idx="4">
                  <c:v>1.8656716417910446E-2</c:v>
                </c:pt>
                <c:pt idx="5">
                  <c:v>1.7751479289940829E-2</c:v>
                </c:pt>
                <c:pt idx="6">
                  <c:v>2.0437127448197558E-2</c:v>
                </c:pt>
                <c:pt idx="7">
                  <c:v>2.1782178217821781E-2</c:v>
                </c:pt>
                <c:pt idx="8">
                  <c:v>2.113821138211382E-2</c:v>
                </c:pt>
                <c:pt idx="9">
                  <c:v>2.0997375328083989E-2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1-4024-9CD4-510D8FBDDAC1}"/>
            </c:ext>
          </c:extLst>
        </c:ser>
        <c:ser>
          <c:idx val="4"/>
          <c:order val="4"/>
          <c:tx>
            <c:strRef>
              <c:f>'Pcts (Not to Print) 2025'!$B$49</c:f>
              <c:strCache>
                <c:ptCount val="1"/>
                <c:pt idx="0">
                  <c:v>Native Hawaiian or Other Pacific Islander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2025'!$C$49:$L$49</c:f>
              <c:numCache>
                <c:formatCode>0.00%</c:formatCode>
                <c:ptCount val="10"/>
                <c:pt idx="0">
                  <c:v>6.3471913678197394E-4</c:v>
                </c:pt>
                <c:pt idx="1">
                  <c:v>9.0198436560432957E-4</c:v>
                </c:pt>
                <c:pt idx="2">
                  <c:v>2.8985507246376811E-4</c:v>
                </c:pt>
                <c:pt idx="3">
                  <c:v>2.8145229383619476E-4</c:v>
                </c:pt>
                <c:pt idx="4">
                  <c:v>2.8702640642939151E-4</c:v>
                </c:pt>
                <c:pt idx="5">
                  <c:v>5.6353902507748658E-4</c:v>
                </c:pt>
                <c:pt idx="6">
                  <c:v>5.676979846721544E-4</c:v>
                </c:pt>
                <c:pt idx="7">
                  <c:v>8.4865629420084862E-4</c:v>
                </c:pt>
                <c:pt idx="8">
                  <c:v>5.4200542005420054E-4</c:v>
                </c:pt>
                <c:pt idx="9">
                  <c:v>5.2493438320209973E-4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1-4024-9CD4-510D8FBDDAC1}"/>
            </c:ext>
          </c:extLst>
        </c:ser>
        <c:ser>
          <c:idx val="5"/>
          <c:order val="5"/>
          <c:tx>
            <c:strRef>
              <c:f>'Pcts (Not to Print) 2025'!$B$50</c:f>
              <c:strCache>
                <c:ptCount val="1"/>
                <c:pt idx="0">
                  <c:v>Two or More Races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2025'!$C$50:$L$50</c:f>
              <c:numCache>
                <c:formatCode>0.00%</c:formatCode>
                <c:ptCount val="10"/>
                <c:pt idx="0">
                  <c:v>2.5388765471278957E-3</c:v>
                </c:pt>
                <c:pt idx="1">
                  <c:v>1.8039687312086591E-3</c:v>
                </c:pt>
                <c:pt idx="2">
                  <c:v>2.6086956521739132E-3</c:v>
                </c:pt>
                <c:pt idx="3">
                  <c:v>2.8145229383619475E-3</c:v>
                </c:pt>
                <c:pt idx="4">
                  <c:v>2.2962112514351321E-3</c:v>
                </c:pt>
                <c:pt idx="5">
                  <c:v>2.2541561003099463E-3</c:v>
                </c:pt>
                <c:pt idx="6">
                  <c:v>4.2577348850411584E-3</c:v>
                </c:pt>
                <c:pt idx="7">
                  <c:v>3.3946251768033945E-3</c:v>
                </c:pt>
                <c:pt idx="8">
                  <c:v>4.0650406504065045E-3</c:v>
                </c:pt>
                <c:pt idx="9">
                  <c:v>3.937007874015748E-3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91-4024-9CD4-510D8FBD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8083776"/>
        <c:axId val="1208080896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bg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2025'!$C$71:$L$71</c:f>
              <c:numCache>
                <c:formatCode>0.0%</c:formatCode>
                <c:ptCount val="10"/>
                <c:pt idx="0">
                  <c:v>8.2196128213265635E-2</c:v>
                </c:pt>
                <c:pt idx="1">
                  <c:v>7.9975947083583881E-2</c:v>
                </c:pt>
                <c:pt idx="2">
                  <c:v>8.666666666666667E-2</c:v>
                </c:pt>
                <c:pt idx="3">
                  <c:v>9.2879256965944276E-2</c:v>
                </c:pt>
                <c:pt idx="4">
                  <c:v>9.8450057405281288E-2</c:v>
                </c:pt>
                <c:pt idx="5">
                  <c:v>9.8055790363482664E-2</c:v>
                </c:pt>
                <c:pt idx="6">
                  <c:v>0.10360488220266818</c:v>
                </c:pt>
                <c:pt idx="7">
                  <c:v>0.10693069306930693</c:v>
                </c:pt>
                <c:pt idx="8">
                  <c:v>0.11002710027100271</c:v>
                </c:pt>
                <c:pt idx="9">
                  <c:v>0.1078740157480315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89F-B131-1AF54B23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83776"/>
        <c:axId val="1208080896"/>
      </c:lineChart>
      <c:catAx>
        <c:axId val="12080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0896"/>
        <c:crosses val="autoZero"/>
        <c:auto val="1"/>
        <c:lblAlgn val="ctr"/>
        <c:lblOffset val="100"/>
        <c:noMultiLvlLbl val="0"/>
      </c:catAx>
      <c:valAx>
        <c:axId val="120808089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Race/Ethnicity as a Percent of Total Faculty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'Pcts (Not to Print) 2025'!$B$55</c:f>
              <c:strCache>
                <c:ptCount val="1"/>
                <c:pt idx="0">
                  <c:v>Hispanic/Latino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2025'!$C$55:$L$55</c:f>
              <c:numCache>
                <c:formatCode>0.00%</c:formatCode>
                <c:ptCount val="10"/>
                <c:pt idx="0">
                  <c:v>2.850877192982456E-2</c:v>
                </c:pt>
                <c:pt idx="1">
                  <c:v>2.9706451045878011E-2</c:v>
                </c:pt>
                <c:pt idx="2">
                  <c:v>2.9638512934726743E-2</c:v>
                </c:pt>
                <c:pt idx="3">
                  <c:v>2.9456066945606693E-2</c:v>
                </c:pt>
                <c:pt idx="4">
                  <c:v>3.048780487804878E-2</c:v>
                </c:pt>
                <c:pt idx="5">
                  <c:v>2.989311957247829E-2</c:v>
                </c:pt>
                <c:pt idx="6">
                  <c:v>2.9135967849966509E-2</c:v>
                </c:pt>
                <c:pt idx="7">
                  <c:v>3.1088944305901912E-2</c:v>
                </c:pt>
                <c:pt idx="8">
                  <c:v>3.3667853674328264E-2</c:v>
                </c:pt>
                <c:pt idx="9">
                  <c:v>3.4065934065934063E-2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E-4EAC-946F-61C512D10336}"/>
            </c:ext>
          </c:extLst>
        </c:ser>
        <c:ser>
          <c:idx val="1"/>
          <c:order val="1"/>
          <c:tx>
            <c:strRef>
              <c:f>'Pcts (Not to Print) 2025'!$B$56</c:f>
              <c:strCache>
                <c:ptCount val="1"/>
                <c:pt idx="0">
                  <c:v>American Indian or Alaska Native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2025'!$C$56:$L$56</c:f>
              <c:numCache>
                <c:formatCode>0.00%</c:formatCode>
                <c:ptCount val="10"/>
                <c:pt idx="0">
                  <c:v>3.6549707602339179E-3</c:v>
                </c:pt>
                <c:pt idx="1">
                  <c:v>3.1640007031112673E-3</c:v>
                </c:pt>
                <c:pt idx="2">
                  <c:v>2.9124550282679457E-3</c:v>
                </c:pt>
                <c:pt idx="3">
                  <c:v>3.0125523012552303E-3</c:v>
                </c:pt>
                <c:pt idx="4">
                  <c:v>3.0487804878048782E-3</c:v>
                </c:pt>
                <c:pt idx="5">
                  <c:v>2.6720106880427524E-3</c:v>
                </c:pt>
                <c:pt idx="6">
                  <c:v>2.8466175485599462E-3</c:v>
                </c:pt>
                <c:pt idx="7">
                  <c:v>2.6600166251039069E-3</c:v>
                </c:pt>
                <c:pt idx="8">
                  <c:v>2.589834898025251E-3</c:v>
                </c:pt>
                <c:pt idx="9">
                  <c:v>2.0408163265306124E-3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E-4EAC-946F-61C512D10336}"/>
            </c:ext>
          </c:extLst>
        </c:ser>
        <c:ser>
          <c:idx val="2"/>
          <c:order val="2"/>
          <c:tx>
            <c:strRef>
              <c:f>'Pcts (Not to Print) 2025'!$B$57</c:f>
              <c:strCache>
                <c:ptCount val="1"/>
                <c:pt idx="0">
                  <c:v>Asian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2025'!$C$57:$L$57</c:f>
              <c:numCache>
                <c:formatCode>0.00%</c:formatCode>
                <c:ptCount val="10"/>
                <c:pt idx="0">
                  <c:v>7.1820175438596492E-2</c:v>
                </c:pt>
                <c:pt idx="1">
                  <c:v>7.2772016171559151E-2</c:v>
                </c:pt>
                <c:pt idx="2">
                  <c:v>7.7608360459139963E-2</c:v>
                </c:pt>
                <c:pt idx="3">
                  <c:v>7.9665271966527201E-2</c:v>
                </c:pt>
                <c:pt idx="4">
                  <c:v>8.3672086720867206E-2</c:v>
                </c:pt>
                <c:pt idx="5">
                  <c:v>8.4168336673346694E-2</c:v>
                </c:pt>
                <c:pt idx="6">
                  <c:v>8.4058941728064301E-2</c:v>
                </c:pt>
                <c:pt idx="7">
                  <c:v>8.5619285120532004E-2</c:v>
                </c:pt>
                <c:pt idx="8">
                  <c:v>8.5626416315959852E-2</c:v>
                </c:pt>
                <c:pt idx="9">
                  <c:v>8.7284144427001567E-2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E-4EAC-946F-61C512D10336}"/>
            </c:ext>
          </c:extLst>
        </c:ser>
        <c:ser>
          <c:idx val="3"/>
          <c:order val="3"/>
          <c:tx>
            <c:strRef>
              <c:f>'Pcts (Not to Print) 2025'!$B$58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2025'!$C$58:$L$58</c:f>
              <c:numCache>
                <c:formatCode>0.00%</c:formatCode>
                <c:ptCount val="10"/>
                <c:pt idx="0">
                  <c:v>1.6081871345029239E-2</c:v>
                </c:pt>
                <c:pt idx="1">
                  <c:v>1.669889259975391E-2</c:v>
                </c:pt>
                <c:pt idx="2">
                  <c:v>1.8845297241733769E-2</c:v>
                </c:pt>
                <c:pt idx="3">
                  <c:v>2.0083682008368201E-2</c:v>
                </c:pt>
                <c:pt idx="4">
                  <c:v>2.0663956639566397E-2</c:v>
                </c:pt>
                <c:pt idx="5">
                  <c:v>2.0207080828323315E-2</c:v>
                </c:pt>
                <c:pt idx="6">
                  <c:v>2.1265907568653718E-2</c:v>
                </c:pt>
                <c:pt idx="7">
                  <c:v>2.2277639235245221E-2</c:v>
                </c:pt>
                <c:pt idx="8">
                  <c:v>2.2661055357720946E-2</c:v>
                </c:pt>
                <c:pt idx="9">
                  <c:v>2.2605965463108321E-2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AE-4EAC-946F-61C512D10336}"/>
            </c:ext>
          </c:extLst>
        </c:ser>
        <c:ser>
          <c:idx val="4"/>
          <c:order val="4"/>
          <c:tx>
            <c:strRef>
              <c:f>'Pcts (Not to Print) 2025'!$B$59</c:f>
              <c:strCache>
                <c:ptCount val="1"/>
                <c:pt idx="0">
                  <c:v>Native Hawaiian or Other Pacific Islander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2025'!$C$59:$L$59</c:f>
              <c:numCache>
                <c:formatCode>0.00%</c:formatCode>
                <c:ptCount val="10"/>
                <c:pt idx="0">
                  <c:v>3.6549707602339179E-4</c:v>
                </c:pt>
                <c:pt idx="1">
                  <c:v>5.2733345051854451E-4</c:v>
                </c:pt>
                <c:pt idx="2">
                  <c:v>3.4264176803152307E-4</c:v>
                </c:pt>
                <c:pt idx="3">
                  <c:v>3.3472803347280337E-4</c:v>
                </c:pt>
                <c:pt idx="4">
                  <c:v>3.3875338753387534E-4</c:v>
                </c:pt>
                <c:pt idx="5">
                  <c:v>6.680026720106881E-4</c:v>
                </c:pt>
                <c:pt idx="6">
                  <c:v>5.0234427327528462E-4</c:v>
                </c:pt>
                <c:pt idx="7">
                  <c:v>6.6500415627597672E-4</c:v>
                </c:pt>
                <c:pt idx="8">
                  <c:v>4.8559404337973454E-4</c:v>
                </c:pt>
                <c:pt idx="9">
                  <c:v>4.7095761381475666E-4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AE-4EAC-946F-61C512D10336}"/>
            </c:ext>
          </c:extLst>
        </c:ser>
        <c:ser>
          <c:idx val="5"/>
          <c:order val="5"/>
          <c:tx>
            <c:strRef>
              <c:f>'Pcts (Not to Print) 2025'!$B$60</c:f>
              <c:strCache>
                <c:ptCount val="1"/>
                <c:pt idx="0">
                  <c:v>Two or More Races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2025'!$C$60:$L$60</c:f>
              <c:numCache>
                <c:formatCode>0.00%</c:formatCode>
                <c:ptCount val="10"/>
                <c:pt idx="0">
                  <c:v>4.0204678362573097E-3</c:v>
                </c:pt>
                <c:pt idx="1">
                  <c:v>3.3397785199507824E-3</c:v>
                </c:pt>
                <c:pt idx="2">
                  <c:v>4.2830221003940377E-3</c:v>
                </c:pt>
                <c:pt idx="3">
                  <c:v>4.5188284518828453E-3</c:v>
                </c:pt>
                <c:pt idx="4">
                  <c:v>4.7425474254742545E-3</c:v>
                </c:pt>
                <c:pt idx="5">
                  <c:v>4.3420173680694726E-3</c:v>
                </c:pt>
                <c:pt idx="6">
                  <c:v>5.3583389149363695E-3</c:v>
                </c:pt>
                <c:pt idx="7">
                  <c:v>4.9875311720698253E-3</c:v>
                </c:pt>
                <c:pt idx="8">
                  <c:v>5.179669796050502E-3</c:v>
                </c:pt>
                <c:pt idx="9">
                  <c:v>5.3375196232339087E-3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AE-4EAC-946F-61C512D1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8083776"/>
        <c:axId val="1208080896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bg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'Pcts (Not to Print) 2025'!$C$3:$L$3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'Pcts (Not to Print) 2025'!$C$72:$L$72</c:f>
              <c:numCache>
                <c:formatCode>0.0%</c:formatCode>
                <c:ptCount val="10"/>
                <c:pt idx="0">
                  <c:v>0.12445175438596491</c:v>
                </c:pt>
                <c:pt idx="1">
                  <c:v>0.12620847249077166</c:v>
                </c:pt>
                <c:pt idx="2">
                  <c:v>0.133630289532294</c:v>
                </c:pt>
                <c:pt idx="3">
                  <c:v>0.13707112970711297</c:v>
                </c:pt>
                <c:pt idx="4">
                  <c:v>0.14295392953929539</c:v>
                </c:pt>
                <c:pt idx="5">
                  <c:v>0.14195056780227122</c:v>
                </c:pt>
                <c:pt idx="6">
                  <c:v>0.14316811788345613</c:v>
                </c:pt>
                <c:pt idx="7">
                  <c:v>0.14729842061512885</c:v>
                </c:pt>
                <c:pt idx="8">
                  <c:v>0.15021042408546456</c:v>
                </c:pt>
                <c:pt idx="9">
                  <c:v>0.15180533751962325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7-4917-B62F-97E8951D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83776"/>
        <c:axId val="1208080896"/>
      </c:lineChart>
      <c:catAx>
        <c:axId val="12080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0896"/>
        <c:crosses val="autoZero"/>
        <c:auto val="1"/>
        <c:lblAlgn val="ctr"/>
        <c:lblOffset val="100"/>
        <c:noMultiLvlLbl val="0"/>
      </c:catAx>
      <c:valAx>
        <c:axId val="1208080896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0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6</xdr:col>
      <xdr:colOff>332740</xdr:colOff>
      <xdr:row>20</xdr:row>
      <xdr:rowOff>57785</xdr:rowOff>
    </xdr:to>
    <xdr:graphicFrame macro="">
      <xdr:nvGraphicFramePr>
        <xdr:cNvPr id="3" name="Chart 2" descr="Stacked column chart illustrating that the percent of tenured/tenure track faculty who report race/ethnicity other than white has increased from 18% in fall 2016 to 24% in fall 2025, with the greatest increase in the Asian category.">
          <a:extLst>
            <a:ext uri="{FF2B5EF4-FFF2-40B4-BE49-F238E27FC236}">
              <a16:creationId xmlns:a16="http://schemas.microsoft.com/office/drawing/2014/main" id="{5096CBD9-AA11-4229-821C-24AF2BF23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349250</xdr:colOff>
      <xdr:row>1</xdr:row>
      <xdr:rowOff>28575</xdr:rowOff>
    </xdr:from>
    <xdr:to>
      <xdr:col>13</xdr:col>
      <xdr:colOff>2540</xdr:colOff>
      <xdr:row>20</xdr:row>
      <xdr:rowOff>57785</xdr:rowOff>
    </xdr:to>
    <xdr:graphicFrame macro="">
      <xdr:nvGraphicFramePr>
        <xdr:cNvPr id="8" name="Chart 7" descr="Stacked column chart illustrating that the percent of clinical track faculty who report race/ethnicity other than white has fluctuated over the last ten years between 17% and 20%, without a clear change in proportion among race/ethnicity categories.">
          <a:extLst>
            <a:ext uri="{FF2B5EF4-FFF2-40B4-BE49-F238E27FC236}">
              <a16:creationId xmlns:a16="http://schemas.microsoft.com/office/drawing/2014/main" id="{A0CCF3FC-66D8-4570-8441-97AFD391F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120650</xdr:rowOff>
    </xdr:from>
    <xdr:to>
      <xdr:col>6</xdr:col>
      <xdr:colOff>335915</xdr:colOff>
      <xdr:row>40</xdr:row>
      <xdr:rowOff>153035</xdr:rowOff>
    </xdr:to>
    <xdr:graphicFrame macro="">
      <xdr:nvGraphicFramePr>
        <xdr:cNvPr id="9" name="Chart 8" descr="Stacked column chart illustrating that the percent of non-tenure track faculty (excluding clinical track) who report race/ethnicity other than white has increased from 8% in fall 2016 to 11% in fall 2025, with little change in the proportion across race/ethnicity categories.">
          <a:extLst>
            <a:ext uri="{FF2B5EF4-FFF2-40B4-BE49-F238E27FC236}">
              <a16:creationId xmlns:a16="http://schemas.microsoft.com/office/drawing/2014/main" id="{03691E02-ECC1-4F90-B099-7C90B2737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349250</xdr:colOff>
      <xdr:row>21</xdr:row>
      <xdr:rowOff>120650</xdr:rowOff>
    </xdr:from>
    <xdr:to>
      <xdr:col>12</xdr:col>
      <xdr:colOff>685165</xdr:colOff>
      <xdr:row>40</xdr:row>
      <xdr:rowOff>153035</xdr:rowOff>
    </xdr:to>
    <xdr:graphicFrame macro="">
      <xdr:nvGraphicFramePr>
        <xdr:cNvPr id="10" name="Chart 9" descr="Stacked column chart illustrating that the percent of total faculty who report race/ethnicity other than white has increased from 12% in fall 2016 to 15% in fall 2025, with the greatest increase in the Asian category.">
          <a:extLst>
            <a:ext uri="{FF2B5EF4-FFF2-40B4-BE49-F238E27FC236}">
              <a16:creationId xmlns:a16="http://schemas.microsoft.com/office/drawing/2014/main" id="{9518E19E-A85B-47D5-B22C-33619645C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F914-7683-4A79-A02A-BBF12186750C}">
  <dimension ref="A1:N68"/>
  <sheetViews>
    <sheetView tabSelected="1" zoomScaleNormal="100" workbookViewId="0">
      <selection activeCell="R24" sqref="R24"/>
    </sheetView>
  </sheetViews>
  <sheetFormatPr defaultColWidth="9" defaultRowHeight="12.5" x14ac:dyDescent="0.25"/>
  <cols>
    <col min="1" max="1" width="30.58203125" style="1" bestFit="1" customWidth="1"/>
    <col min="2" max="11" width="6.58203125" style="1" customWidth="1"/>
    <col min="12" max="12" width="3.58203125" style="1" customWidth="1"/>
    <col min="13" max="16384" width="9" style="1"/>
  </cols>
  <sheetData>
    <row r="1" spans="1:14" customFormat="1" ht="14" x14ac:dyDescent="0.3">
      <c r="A1" s="11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9"/>
    </row>
    <row r="2" spans="1:14" ht="6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x14ac:dyDescent="0.25">
      <c r="A3" s="6" t="s">
        <v>22</v>
      </c>
      <c r="B3" s="6">
        <v>2016</v>
      </c>
      <c r="C3" s="6">
        <v>2017</v>
      </c>
      <c r="D3" s="6">
        <v>2018</v>
      </c>
      <c r="E3" s="6">
        <v>2019</v>
      </c>
      <c r="F3" s="6">
        <v>2020</v>
      </c>
      <c r="G3" s="6">
        <v>2021</v>
      </c>
      <c r="H3" s="6">
        <v>2022</v>
      </c>
      <c r="I3" s="6">
        <v>2023</v>
      </c>
      <c r="J3" s="6">
        <v>2024</v>
      </c>
      <c r="K3" s="6">
        <v>2025</v>
      </c>
      <c r="L3" s="7"/>
    </row>
    <row r="4" spans="1:14" x14ac:dyDescent="0.25">
      <c r="A4" s="7" t="s">
        <v>4</v>
      </c>
      <c r="B4" s="18">
        <f t="shared" ref="B4:J4" si="0">SUM(B5:B13)</f>
        <v>1179</v>
      </c>
      <c r="C4" s="18">
        <f t="shared" si="0"/>
        <v>1181</v>
      </c>
      <c r="D4" s="18">
        <f t="shared" si="0"/>
        <v>1172</v>
      </c>
      <c r="E4" s="18">
        <f t="shared" si="0"/>
        <v>1156</v>
      </c>
      <c r="F4" s="18">
        <f t="shared" si="0"/>
        <v>1138</v>
      </c>
      <c r="G4" s="18">
        <f t="shared" si="0"/>
        <v>1123</v>
      </c>
      <c r="H4" s="18">
        <f t="shared" si="0"/>
        <v>1109</v>
      </c>
      <c r="I4" s="18">
        <f t="shared" si="0"/>
        <v>1074</v>
      </c>
      <c r="J4" s="18">
        <f t="shared" si="0"/>
        <v>1073</v>
      </c>
      <c r="K4" s="18">
        <f>SUM(K5:K13)</f>
        <v>1042</v>
      </c>
      <c r="L4" s="18"/>
    </row>
    <row r="5" spans="1:14" ht="13" x14ac:dyDescent="0.3">
      <c r="A5" s="33" t="s">
        <v>15</v>
      </c>
      <c r="B5" s="8">
        <v>45</v>
      </c>
      <c r="C5" s="8">
        <v>48</v>
      </c>
      <c r="D5" s="8">
        <v>49</v>
      </c>
      <c r="E5" s="8">
        <v>48</v>
      </c>
      <c r="F5" s="8">
        <v>53</v>
      </c>
      <c r="G5" s="8">
        <v>49</v>
      </c>
      <c r="H5" s="8">
        <v>52</v>
      </c>
      <c r="I5" s="8">
        <v>55</v>
      </c>
      <c r="J5" s="8">
        <v>57</v>
      </c>
      <c r="K5" s="8">
        <v>58</v>
      </c>
      <c r="L5" s="8"/>
      <c r="N5" s="31"/>
    </row>
    <row r="6" spans="1:14" x14ac:dyDescent="0.25">
      <c r="A6" s="33" t="s">
        <v>6</v>
      </c>
      <c r="B6" s="8">
        <v>3</v>
      </c>
      <c r="C6" s="8">
        <v>3</v>
      </c>
      <c r="D6" s="8">
        <v>3</v>
      </c>
      <c r="E6" s="8">
        <v>2</v>
      </c>
      <c r="F6" s="8">
        <v>2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/>
    </row>
    <row r="7" spans="1:14" x14ac:dyDescent="0.25">
      <c r="A7" s="33" t="s">
        <v>14</v>
      </c>
      <c r="B7" s="8">
        <v>119</v>
      </c>
      <c r="C7" s="8">
        <v>130</v>
      </c>
      <c r="D7" s="8">
        <v>141</v>
      </c>
      <c r="E7" s="8">
        <v>144</v>
      </c>
      <c r="F7" s="8">
        <v>143</v>
      </c>
      <c r="G7" s="8">
        <v>147</v>
      </c>
      <c r="H7" s="8">
        <v>151</v>
      </c>
      <c r="I7" s="8">
        <v>153</v>
      </c>
      <c r="J7" s="8">
        <v>163</v>
      </c>
      <c r="K7" s="8">
        <v>168</v>
      </c>
      <c r="L7" s="8"/>
    </row>
    <row r="8" spans="1:14" x14ac:dyDescent="0.25">
      <c r="A8" s="33" t="s">
        <v>7</v>
      </c>
      <c r="B8" s="8">
        <v>25</v>
      </c>
      <c r="C8" s="8">
        <v>29</v>
      </c>
      <c r="D8" s="8">
        <v>25</v>
      </c>
      <c r="E8" s="8">
        <v>24</v>
      </c>
      <c r="F8" s="8">
        <v>24</v>
      </c>
      <c r="G8" s="8">
        <v>24</v>
      </c>
      <c r="H8" s="8">
        <v>24</v>
      </c>
      <c r="I8" s="8">
        <v>22</v>
      </c>
      <c r="J8" s="8">
        <v>23</v>
      </c>
      <c r="K8" s="8">
        <v>21</v>
      </c>
      <c r="L8" s="8"/>
    </row>
    <row r="9" spans="1:14" x14ac:dyDescent="0.25">
      <c r="A9" s="33" t="s">
        <v>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/>
    </row>
    <row r="10" spans="1:14" x14ac:dyDescent="0.25">
      <c r="A10" s="33" t="s">
        <v>0</v>
      </c>
      <c r="B10" s="8">
        <v>6</v>
      </c>
      <c r="C10" s="8">
        <v>6</v>
      </c>
      <c r="D10" s="8">
        <v>5</v>
      </c>
      <c r="E10" s="8">
        <v>6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8</v>
      </c>
      <c r="L10" s="8"/>
    </row>
    <row r="11" spans="1:14" x14ac:dyDescent="0.25">
      <c r="A11" s="33" t="s">
        <v>9</v>
      </c>
      <c r="B11" s="8">
        <v>964</v>
      </c>
      <c r="C11" s="8">
        <v>944</v>
      </c>
      <c r="D11" s="8">
        <v>927</v>
      </c>
      <c r="E11" s="8">
        <v>908</v>
      </c>
      <c r="F11" s="8">
        <v>883</v>
      </c>
      <c r="G11" s="8">
        <v>863</v>
      </c>
      <c r="H11" s="8">
        <v>840</v>
      </c>
      <c r="I11" s="8">
        <v>804</v>
      </c>
      <c r="J11" s="8">
        <v>789</v>
      </c>
      <c r="K11" s="8">
        <v>756</v>
      </c>
      <c r="L11" s="8"/>
    </row>
    <row r="12" spans="1:14" x14ac:dyDescent="0.25">
      <c r="A12" s="33" t="s">
        <v>11</v>
      </c>
      <c r="B12" s="9">
        <v>15</v>
      </c>
      <c r="C12" s="9">
        <v>18</v>
      </c>
      <c r="D12" s="9">
        <v>21</v>
      </c>
      <c r="E12" s="9">
        <v>19</v>
      </c>
      <c r="F12" s="9">
        <v>24</v>
      </c>
      <c r="G12" s="8">
        <v>29</v>
      </c>
      <c r="H12" s="8">
        <v>30</v>
      </c>
      <c r="I12" s="8">
        <v>29</v>
      </c>
      <c r="J12" s="8">
        <v>30</v>
      </c>
      <c r="K12" s="8">
        <v>27</v>
      </c>
      <c r="L12" s="8"/>
    </row>
    <row r="13" spans="1:14" x14ac:dyDescent="0.25">
      <c r="A13" s="34" t="s">
        <v>10</v>
      </c>
      <c r="B13" s="15">
        <v>2</v>
      </c>
      <c r="C13" s="15">
        <v>3</v>
      </c>
      <c r="D13" s="15">
        <v>1</v>
      </c>
      <c r="E13" s="15">
        <v>5</v>
      </c>
      <c r="F13" s="15">
        <v>4</v>
      </c>
      <c r="G13" s="15">
        <v>4</v>
      </c>
      <c r="H13" s="15">
        <v>4</v>
      </c>
      <c r="I13" s="15">
        <v>2</v>
      </c>
      <c r="J13" s="15">
        <v>1</v>
      </c>
      <c r="K13" s="15">
        <v>3</v>
      </c>
      <c r="L13" s="8"/>
    </row>
    <row r="14" spans="1:14" x14ac:dyDescent="0.25">
      <c r="A14" s="7" t="s">
        <v>3</v>
      </c>
      <c r="B14" s="17">
        <f t="shared" ref="B14:K14" si="1">SUM(B15:B23)</f>
        <v>349</v>
      </c>
      <c r="C14" s="17">
        <f t="shared" si="1"/>
        <v>335</v>
      </c>
      <c r="D14" s="17">
        <f t="shared" si="1"/>
        <v>324</v>
      </c>
      <c r="E14" s="17">
        <f t="shared" si="1"/>
        <v>329</v>
      </c>
      <c r="F14" s="17">
        <f t="shared" si="1"/>
        <v>325</v>
      </c>
      <c r="G14" s="17">
        <f t="shared" si="1"/>
        <v>324</v>
      </c>
      <c r="H14" s="17">
        <f t="shared" si="1"/>
        <v>328</v>
      </c>
      <c r="I14" s="17">
        <f t="shared" si="1"/>
        <v>333</v>
      </c>
      <c r="J14" s="17">
        <f t="shared" si="1"/>
        <v>351</v>
      </c>
      <c r="K14" s="17">
        <f t="shared" si="1"/>
        <v>375</v>
      </c>
      <c r="L14" s="17"/>
    </row>
    <row r="15" spans="1:14" x14ac:dyDescent="0.25">
      <c r="A15" s="33" t="s">
        <v>15</v>
      </c>
      <c r="B15" s="8">
        <v>16</v>
      </c>
      <c r="C15" s="8">
        <v>17</v>
      </c>
      <c r="D15" s="8">
        <v>16</v>
      </c>
      <c r="E15" s="8">
        <v>16</v>
      </c>
      <c r="F15" s="8">
        <v>14</v>
      </c>
      <c r="G15" s="8">
        <v>17</v>
      </c>
      <c r="H15" s="8">
        <v>17</v>
      </c>
      <c r="I15" s="8">
        <v>16</v>
      </c>
      <c r="J15" s="8">
        <v>17</v>
      </c>
      <c r="K15" s="8">
        <v>15</v>
      </c>
      <c r="L15" s="8"/>
    </row>
    <row r="16" spans="1:14" x14ac:dyDescent="0.25">
      <c r="A16" s="33" t="s">
        <v>6</v>
      </c>
      <c r="B16" s="8">
        <v>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/>
    </row>
    <row r="17" spans="1:12" x14ac:dyDescent="0.25">
      <c r="A17" s="33" t="s">
        <v>14</v>
      </c>
      <c r="B17" s="8">
        <v>53</v>
      </c>
      <c r="C17" s="8">
        <v>49</v>
      </c>
      <c r="D17" s="8">
        <v>47</v>
      </c>
      <c r="E17" s="8">
        <v>49</v>
      </c>
      <c r="F17" s="8">
        <v>50</v>
      </c>
      <c r="G17" s="8">
        <v>48</v>
      </c>
      <c r="H17" s="8">
        <v>47</v>
      </c>
      <c r="I17" s="8">
        <v>49</v>
      </c>
      <c r="J17" s="8">
        <v>52</v>
      </c>
      <c r="K17" s="8">
        <v>54</v>
      </c>
      <c r="L17" s="8"/>
    </row>
    <row r="18" spans="1:12" x14ac:dyDescent="0.25">
      <c r="A18" s="33" t="s">
        <v>7</v>
      </c>
      <c r="B18" s="8">
        <v>10</v>
      </c>
      <c r="C18" s="8">
        <v>6</v>
      </c>
      <c r="D18" s="8">
        <v>8</v>
      </c>
      <c r="E18" s="8">
        <v>8</v>
      </c>
      <c r="F18" s="8">
        <v>9</v>
      </c>
      <c r="G18" s="8">
        <v>10</v>
      </c>
      <c r="H18" s="8">
        <v>10</v>
      </c>
      <c r="I18" s="8">
        <v>11</v>
      </c>
      <c r="J18" s="8">
        <v>9</v>
      </c>
      <c r="K18" s="8">
        <v>8</v>
      </c>
      <c r="L18" s="8"/>
    </row>
    <row r="19" spans="1:12" x14ac:dyDescent="0.25">
      <c r="A19" s="33" t="s">
        <v>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/>
    </row>
    <row r="20" spans="1:12" x14ac:dyDescent="0.25">
      <c r="A20" s="33" t="s">
        <v>0</v>
      </c>
      <c r="B20" s="8">
        <v>4</v>
      </c>
      <c r="C20" s="8">
        <v>3</v>
      </c>
      <c r="D20" s="8">
        <v>6</v>
      </c>
      <c r="E20" s="8">
        <v>7</v>
      </c>
      <c r="F20" s="8">
        <v>8</v>
      </c>
      <c r="G20" s="8">
        <v>5</v>
      </c>
      <c r="H20" s="8">
        <v>4</v>
      </c>
      <c r="I20" s="8">
        <v>4</v>
      </c>
      <c r="J20" s="8">
        <v>3</v>
      </c>
      <c r="K20" s="8">
        <v>4</v>
      </c>
      <c r="L20" s="8"/>
    </row>
    <row r="21" spans="1:12" x14ac:dyDescent="0.25">
      <c r="A21" s="33" t="s">
        <v>9</v>
      </c>
      <c r="B21" s="8">
        <v>221</v>
      </c>
      <c r="C21" s="8">
        <v>215</v>
      </c>
      <c r="D21" s="8">
        <v>201</v>
      </c>
      <c r="E21" s="8">
        <v>205</v>
      </c>
      <c r="F21" s="8">
        <v>197</v>
      </c>
      <c r="G21" s="8">
        <v>191</v>
      </c>
      <c r="H21" s="8">
        <v>186</v>
      </c>
      <c r="I21" s="8">
        <v>183</v>
      </c>
      <c r="J21" s="8">
        <v>195</v>
      </c>
      <c r="K21" s="8">
        <v>196</v>
      </c>
      <c r="L21" s="8"/>
    </row>
    <row r="22" spans="1:12" x14ac:dyDescent="0.25">
      <c r="A22" s="33" t="s">
        <v>11</v>
      </c>
      <c r="B22" s="9">
        <v>7</v>
      </c>
      <c r="C22" s="9">
        <v>9</v>
      </c>
      <c r="D22" s="9">
        <v>6</v>
      </c>
      <c r="E22" s="9">
        <v>6</v>
      </c>
      <c r="F22" s="9">
        <v>11</v>
      </c>
      <c r="G22" s="9">
        <v>12</v>
      </c>
      <c r="H22" s="9">
        <v>19</v>
      </c>
      <c r="I22" s="9">
        <v>26</v>
      </c>
      <c r="J22" s="9">
        <v>23</v>
      </c>
      <c r="K22" s="9">
        <v>33</v>
      </c>
      <c r="L22" s="8"/>
    </row>
    <row r="23" spans="1:12" x14ac:dyDescent="0.25">
      <c r="A23" s="34" t="s">
        <v>10</v>
      </c>
      <c r="B23" s="15">
        <v>37</v>
      </c>
      <c r="C23" s="15">
        <v>36</v>
      </c>
      <c r="D23" s="15">
        <v>40</v>
      </c>
      <c r="E23" s="15">
        <v>38</v>
      </c>
      <c r="F23" s="15">
        <v>36</v>
      </c>
      <c r="G23" s="15">
        <v>40</v>
      </c>
      <c r="H23" s="15">
        <v>44</v>
      </c>
      <c r="I23" s="15">
        <v>43</v>
      </c>
      <c r="J23" s="15">
        <v>51</v>
      </c>
      <c r="K23" s="15">
        <v>64</v>
      </c>
      <c r="L23" s="8"/>
    </row>
    <row r="24" spans="1:12" x14ac:dyDescent="0.25">
      <c r="A24" s="7" t="s">
        <v>17</v>
      </c>
      <c r="B24" s="17">
        <f t="shared" ref="B24:K24" si="2">SUM(B25:B33)</f>
        <v>1528</v>
      </c>
      <c r="C24" s="17">
        <f t="shared" si="2"/>
        <v>1516</v>
      </c>
      <c r="D24" s="17">
        <f t="shared" si="2"/>
        <v>1496</v>
      </c>
      <c r="E24" s="17">
        <f t="shared" si="2"/>
        <v>1485</v>
      </c>
      <c r="F24" s="17">
        <f t="shared" si="2"/>
        <v>1463</v>
      </c>
      <c r="G24" s="17">
        <f t="shared" si="2"/>
        <v>1447</v>
      </c>
      <c r="H24" s="17">
        <f t="shared" si="2"/>
        <v>1437</v>
      </c>
      <c r="I24" s="17">
        <f t="shared" si="2"/>
        <v>1407</v>
      </c>
      <c r="J24" s="17">
        <f t="shared" si="2"/>
        <v>1424</v>
      </c>
      <c r="K24" s="17">
        <f t="shared" si="2"/>
        <v>1417</v>
      </c>
      <c r="L24" s="17"/>
    </row>
    <row r="25" spans="1:12" x14ac:dyDescent="0.25">
      <c r="A25" s="33" t="s">
        <v>15</v>
      </c>
      <c r="B25" s="8">
        <f t="shared" ref="B25:K25" si="3">SUM(B5,B15)</f>
        <v>61</v>
      </c>
      <c r="C25" s="8">
        <f t="shared" si="3"/>
        <v>65</v>
      </c>
      <c r="D25" s="8">
        <f t="shared" si="3"/>
        <v>65</v>
      </c>
      <c r="E25" s="8">
        <f t="shared" si="3"/>
        <v>64</v>
      </c>
      <c r="F25" s="8">
        <f t="shared" si="3"/>
        <v>67</v>
      </c>
      <c r="G25" s="8">
        <f t="shared" si="3"/>
        <v>66</v>
      </c>
      <c r="H25" s="8">
        <f t="shared" si="3"/>
        <v>69</v>
      </c>
      <c r="I25" s="8">
        <f t="shared" si="3"/>
        <v>71</v>
      </c>
      <c r="J25" s="8">
        <f t="shared" si="3"/>
        <v>74</v>
      </c>
      <c r="K25" s="8">
        <f t="shared" si="3"/>
        <v>73</v>
      </c>
      <c r="L25" s="8"/>
    </row>
    <row r="26" spans="1:12" x14ac:dyDescent="0.25">
      <c r="A26" s="33" t="s">
        <v>6</v>
      </c>
      <c r="B26" s="8">
        <f t="shared" ref="B26:K26" si="4">SUM(B6,B16)</f>
        <v>4</v>
      </c>
      <c r="C26" s="8">
        <f t="shared" si="4"/>
        <v>3</v>
      </c>
      <c r="D26" s="8">
        <f t="shared" si="4"/>
        <v>3</v>
      </c>
      <c r="E26" s="8">
        <f t="shared" si="4"/>
        <v>2</v>
      </c>
      <c r="F26" s="8">
        <f t="shared" si="4"/>
        <v>2</v>
      </c>
      <c r="G26" s="8">
        <f t="shared" si="4"/>
        <v>1</v>
      </c>
      <c r="H26" s="8">
        <f t="shared" si="4"/>
        <v>1</v>
      </c>
      <c r="I26" s="8">
        <f t="shared" si="4"/>
        <v>1</v>
      </c>
      <c r="J26" s="8">
        <f t="shared" si="4"/>
        <v>1</v>
      </c>
      <c r="K26" s="8">
        <f t="shared" si="4"/>
        <v>1</v>
      </c>
      <c r="L26" s="8"/>
    </row>
    <row r="27" spans="1:12" x14ac:dyDescent="0.25">
      <c r="A27" s="33" t="s">
        <v>14</v>
      </c>
      <c r="B27" s="8">
        <f t="shared" ref="B27:K27" si="5">SUM(B7,B17)</f>
        <v>172</v>
      </c>
      <c r="C27" s="8">
        <f t="shared" si="5"/>
        <v>179</v>
      </c>
      <c r="D27" s="8">
        <f t="shared" si="5"/>
        <v>188</v>
      </c>
      <c r="E27" s="8">
        <f t="shared" si="5"/>
        <v>193</v>
      </c>
      <c r="F27" s="8">
        <f t="shared" si="5"/>
        <v>193</v>
      </c>
      <c r="G27" s="8">
        <f t="shared" si="5"/>
        <v>195</v>
      </c>
      <c r="H27" s="8">
        <f t="shared" si="5"/>
        <v>198</v>
      </c>
      <c r="I27" s="8">
        <f t="shared" si="5"/>
        <v>202</v>
      </c>
      <c r="J27" s="8">
        <f t="shared" si="5"/>
        <v>215</v>
      </c>
      <c r="K27" s="8">
        <f t="shared" si="5"/>
        <v>222</v>
      </c>
      <c r="L27" s="8"/>
    </row>
    <row r="28" spans="1:12" x14ac:dyDescent="0.25">
      <c r="A28" s="33" t="s">
        <v>7</v>
      </c>
      <c r="B28" s="8">
        <f t="shared" ref="B28:K28" si="6">SUM(B8,B18)</f>
        <v>35</v>
      </c>
      <c r="C28" s="8">
        <f t="shared" si="6"/>
        <v>35</v>
      </c>
      <c r="D28" s="8">
        <f t="shared" si="6"/>
        <v>33</v>
      </c>
      <c r="E28" s="8">
        <f t="shared" si="6"/>
        <v>32</v>
      </c>
      <c r="F28" s="8">
        <f t="shared" si="6"/>
        <v>33</v>
      </c>
      <c r="G28" s="8">
        <f t="shared" si="6"/>
        <v>34</v>
      </c>
      <c r="H28" s="8">
        <f t="shared" si="6"/>
        <v>34</v>
      </c>
      <c r="I28" s="8">
        <f t="shared" si="6"/>
        <v>33</v>
      </c>
      <c r="J28" s="8">
        <f t="shared" si="6"/>
        <v>32</v>
      </c>
      <c r="K28" s="8">
        <f t="shared" si="6"/>
        <v>29</v>
      </c>
      <c r="L28" s="8"/>
    </row>
    <row r="29" spans="1:12" x14ac:dyDescent="0.25">
      <c r="A29" s="33" t="s">
        <v>8</v>
      </c>
      <c r="B29" s="8">
        <f t="shared" ref="B29:K29" si="7">SUM(B9,B19)</f>
        <v>0</v>
      </c>
      <c r="C29" s="8">
        <f t="shared" si="7"/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1</v>
      </c>
      <c r="H29" s="8">
        <f t="shared" si="7"/>
        <v>1</v>
      </c>
      <c r="I29" s="8">
        <f t="shared" si="7"/>
        <v>1</v>
      </c>
      <c r="J29" s="8">
        <f t="shared" si="7"/>
        <v>1</v>
      </c>
      <c r="K29" s="8">
        <f t="shared" si="7"/>
        <v>1</v>
      </c>
      <c r="L29" s="8"/>
    </row>
    <row r="30" spans="1:12" x14ac:dyDescent="0.25">
      <c r="A30" s="33" t="s">
        <v>0</v>
      </c>
      <c r="B30" s="8">
        <f>SUM(B10,B20)</f>
        <v>10</v>
      </c>
      <c r="C30" s="8">
        <f t="shared" ref="C30:K30" si="8">SUM(C10,C20)</f>
        <v>9</v>
      </c>
      <c r="D30" s="8">
        <f t="shared" si="8"/>
        <v>11</v>
      </c>
      <c r="E30" s="8">
        <f t="shared" si="8"/>
        <v>13</v>
      </c>
      <c r="F30" s="8">
        <f t="shared" si="8"/>
        <v>13</v>
      </c>
      <c r="G30" s="8">
        <f t="shared" si="8"/>
        <v>11</v>
      </c>
      <c r="H30" s="8">
        <f t="shared" si="8"/>
        <v>11</v>
      </c>
      <c r="I30" s="8">
        <f t="shared" si="8"/>
        <v>12</v>
      </c>
      <c r="J30" s="8">
        <f t="shared" si="8"/>
        <v>12</v>
      </c>
      <c r="K30" s="8">
        <f t="shared" si="8"/>
        <v>12</v>
      </c>
      <c r="L30" s="8"/>
    </row>
    <row r="31" spans="1:12" x14ac:dyDescent="0.25">
      <c r="A31" s="33" t="s">
        <v>9</v>
      </c>
      <c r="B31" s="8">
        <f>SUM(B11,B21)</f>
        <v>1185</v>
      </c>
      <c r="C31" s="8">
        <f t="shared" ref="C31:K31" si="9">SUM(C11,C21)</f>
        <v>1159</v>
      </c>
      <c r="D31" s="8">
        <f t="shared" si="9"/>
        <v>1128</v>
      </c>
      <c r="E31" s="8">
        <f t="shared" si="9"/>
        <v>1113</v>
      </c>
      <c r="F31" s="8">
        <f t="shared" si="9"/>
        <v>1080</v>
      </c>
      <c r="G31" s="8">
        <f t="shared" si="9"/>
        <v>1054</v>
      </c>
      <c r="H31" s="8">
        <f t="shared" si="9"/>
        <v>1026</v>
      </c>
      <c r="I31" s="8">
        <f t="shared" si="9"/>
        <v>987</v>
      </c>
      <c r="J31" s="8">
        <f t="shared" si="9"/>
        <v>984</v>
      </c>
      <c r="K31" s="8">
        <f t="shared" si="9"/>
        <v>952</v>
      </c>
      <c r="L31" s="8"/>
    </row>
    <row r="32" spans="1:12" x14ac:dyDescent="0.25">
      <c r="A32" s="33" t="s">
        <v>11</v>
      </c>
      <c r="B32" s="9">
        <f>SUM(B12,B22)</f>
        <v>22</v>
      </c>
      <c r="C32" s="9">
        <f t="shared" ref="C32:K32" si="10">SUM(C12,C22)</f>
        <v>27</v>
      </c>
      <c r="D32" s="9">
        <f t="shared" si="10"/>
        <v>27</v>
      </c>
      <c r="E32" s="9">
        <f t="shared" si="10"/>
        <v>25</v>
      </c>
      <c r="F32" s="9">
        <f t="shared" si="10"/>
        <v>35</v>
      </c>
      <c r="G32" s="9">
        <f t="shared" si="10"/>
        <v>41</v>
      </c>
      <c r="H32" s="9">
        <f t="shared" si="10"/>
        <v>49</v>
      </c>
      <c r="I32" s="9">
        <f t="shared" si="10"/>
        <v>55</v>
      </c>
      <c r="J32" s="9">
        <f t="shared" si="10"/>
        <v>53</v>
      </c>
      <c r="K32" s="9">
        <f t="shared" si="10"/>
        <v>60</v>
      </c>
      <c r="L32" s="8"/>
    </row>
    <row r="33" spans="1:12" x14ac:dyDescent="0.25">
      <c r="A33" s="34" t="s">
        <v>10</v>
      </c>
      <c r="B33" s="15">
        <f>SUM(B13,B23)</f>
        <v>39</v>
      </c>
      <c r="C33" s="15">
        <f t="shared" ref="C33:K33" si="11">SUM(C13,C23)</f>
        <v>39</v>
      </c>
      <c r="D33" s="15">
        <f t="shared" si="11"/>
        <v>41</v>
      </c>
      <c r="E33" s="15">
        <f t="shared" si="11"/>
        <v>43</v>
      </c>
      <c r="F33" s="15">
        <f t="shared" si="11"/>
        <v>40</v>
      </c>
      <c r="G33" s="15">
        <f t="shared" si="11"/>
        <v>44</v>
      </c>
      <c r="H33" s="15">
        <f t="shared" si="11"/>
        <v>48</v>
      </c>
      <c r="I33" s="15">
        <f t="shared" si="11"/>
        <v>45</v>
      </c>
      <c r="J33" s="15">
        <f t="shared" si="11"/>
        <v>52</v>
      </c>
      <c r="K33" s="15">
        <f t="shared" si="11"/>
        <v>67</v>
      </c>
      <c r="L33" s="8"/>
    </row>
    <row r="34" spans="1:12" x14ac:dyDescent="0.25">
      <c r="A34" s="7"/>
      <c r="B34" s="9"/>
      <c r="C34" s="9"/>
      <c r="D34" s="9"/>
      <c r="E34" s="9"/>
      <c r="F34" s="9"/>
      <c r="G34" s="9"/>
      <c r="H34" s="9"/>
      <c r="I34" s="9"/>
      <c r="J34" s="28"/>
      <c r="K34" s="28" t="s">
        <v>16</v>
      </c>
      <c r="L34" s="9"/>
    </row>
    <row r="35" spans="1:12" ht="14" x14ac:dyDescent="0.3">
      <c r="A35" s="11" t="s">
        <v>19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9"/>
    </row>
    <row r="36" spans="1:12" ht="5.25" customHeight="1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9"/>
    </row>
    <row r="37" spans="1:12" x14ac:dyDescent="0.25">
      <c r="A37" s="6" t="s">
        <v>22</v>
      </c>
      <c r="B37" s="6">
        <f t="shared" ref="B37:K37" si="12">B3</f>
        <v>2016</v>
      </c>
      <c r="C37" s="6">
        <f t="shared" si="12"/>
        <v>2017</v>
      </c>
      <c r="D37" s="6">
        <f t="shared" si="12"/>
        <v>2018</v>
      </c>
      <c r="E37" s="6">
        <f t="shared" si="12"/>
        <v>2019</v>
      </c>
      <c r="F37" s="6">
        <f t="shared" si="12"/>
        <v>2020</v>
      </c>
      <c r="G37" s="6">
        <f t="shared" si="12"/>
        <v>2021</v>
      </c>
      <c r="H37" s="6">
        <f t="shared" si="12"/>
        <v>2022</v>
      </c>
      <c r="I37" s="6">
        <f t="shared" si="12"/>
        <v>2023</v>
      </c>
      <c r="J37" s="6">
        <f t="shared" si="12"/>
        <v>2024</v>
      </c>
      <c r="K37" s="6">
        <f t="shared" si="12"/>
        <v>2025</v>
      </c>
      <c r="L37" s="9"/>
    </row>
    <row r="38" spans="1:12" x14ac:dyDescent="0.25">
      <c r="A38" s="20" t="s">
        <v>5</v>
      </c>
      <c r="B38" s="17">
        <f t="shared" ref="B38:K38" si="13">SUM(B39:B47)</f>
        <v>793</v>
      </c>
      <c r="C38" s="17">
        <f t="shared" si="13"/>
        <v>847</v>
      </c>
      <c r="D38" s="17">
        <f t="shared" si="13"/>
        <v>891</v>
      </c>
      <c r="E38" s="17">
        <f t="shared" si="13"/>
        <v>937</v>
      </c>
      <c r="F38" s="17">
        <f t="shared" si="13"/>
        <v>957</v>
      </c>
      <c r="G38" s="17">
        <f t="shared" si="13"/>
        <v>992</v>
      </c>
      <c r="H38" s="17">
        <f t="shared" si="13"/>
        <v>1012</v>
      </c>
      <c r="I38" s="17">
        <f t="shared" si="13"/>
        <v>1073</v>
      </c>
      <c r="J38" s="17">
        <f t="shared" si="13"/>
        <v>1064</v>
      </c>
      <c r="K38" s="17">
        <f t="shared" si="13"/>
        <v>1143</v>
      </c>
      <c r="L38" s="17"/>
    </row>
    <row r="39" spans="1:12" x14ac:dyDescent="0.25">
      <c r="A39" s="33" t="s">
        <v>15</v>
      </c>
      <c r="B39" s="8">
        <v>35</v>
      </c>
      <c r="C39" s="8">
        <v>42</v>
      </c>
      <c r="D39" s="8">
        <v>45</v>
      </c>
      <c r="E39" s="8">
        <v>48</v>
      </c>
      <c r="F39" s="8">
        <v>49</v>
      </c>
      <c r="G39" s="8">
        <v>45</v>
      </c>
      <c r="H39" s="8">
        <v>37</v>
      </c>
      <c r="I39" s="8">
        <v>41</v>
      </c>
      <c r="J39" s="8">
        <v>42</v>
      </c>
      <c r="K39" s="8">
        <v>47</v>
      </c>
      <c r="L39" s="8"/>
    </row>
    <row r="40" spans="1:12" x14ac:dyDescent="0.25">
      <c r="A40" s="33" t="s">
        <v>6</v>
      </c>
      <c r="B40" s="8">
        <v>1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/>
    </row>
    <row r="41" spans="1:12" x14ac:dyDescent="0.25">
      <c r="A41" s="33" t="s">
        <v>14</v>
      </c>
      <c r="B41" s="8">
        <v>83</v>
      </c>
      <c r="C41" s="8">
        <v>95</v>
      </c>
      <c r="D41" s="8">
        <v>109</v>
      </c>
      <c r="E41" s="8">
        <v>105</v>
      </c>
      <c r="F41" s="8">
        <v>111</v>
      </c>
      <c r="G41" s="8">
        <v>116</v>
      </c>
      <c r="H41" s="8">
        <v>111</v>
      </c>
      <c r="I41" s="8">
        <v>116</v>
      </c>
      <c r="J41" s="8">
        <v>109</v>
      </c>
      <c r="K41" s="8">
        <v>128</v>
      </c>
      <c r="L41" s="8"/>
    </row>
    <row r="42" spans="1:12" x14ac:dyDescent="0.25">
      <c r="A42" s="33" t="s">
        <v>7</v>
      </c>
      <c r="B42" s="8">
        <v>17</v>
      </c>
      <c r="C42" s="8">
        <v>19</v>
      </c>
      <c r="D42" s="8">
        <v>20</v>
      </c>
      <c r="E42" s="8">
        <v>26</v>
      </c>
      <c r="F42" s="8">
        <v>24</v>
      </c>
      <c r="G42" s="8">
        <v>24</v>
      </c>
      <c r="H42" s="8">
        <v>21</v>
      </c>
      <c r="I42" s="8">
        <v>24</v>
      </c>
      <c r="J42" s="8">
        <v>30</v>
      </c>
      <c r="K42" s="8">
        <v>35</v>
      </c>
      <c r="L42" s="8"/>
    </row>
    <row r="43" spans="1:12" x14ac:dyDescent="0.25">
      <c r="A43" s="33" t="s">
        <v>8</v>
      </c>
      <c r="B43" s="8">
        <v>0</v>
      </c>
      <c r="C43" s="8">
        <v>0</v>
      </c>
      <c r="D43" s="8">
        <v>1</v>
      </c>
      <c r="E43" s="8">
        <v>1</v>
      </c>
      <c r="F43" s="8">
        <v>1</v>
      </c>
      <c r="G43" s="8">
        <v>1</v>
      </c>
      <c r="H43" s="8">
        <v>0</v>
      </c>
      <c r="I43" s="8">
        <v>0</v>
      </c>
      <c r="J43" s="8">
        <v>0</v>
      </c>
      <c r="K43" s="8">
        <v>0</v>
      </c>
      <c r="L43" s="8"/>
    </row>
    <row r="44" spans="1:12" x14ac:dyDescent="0.25">
      <c r="A44" s="33" t="s">
        <v>0</v>
      </c>
      <c r="B44" s="8">
        <v>4</v>
      </c>
      <c r="C44" s="8">
        <v>4</v>
      </c>
      <c r="D44" s="8">
        <v>5</v>
      </c>
      <c r="E44" s="8">
        <v>4</v>
      </c>
      <c r="F44" s="8">
        <v>7</v>
      </c>
      <c r="G44" s="8">
        <v>7</v>
      </c>
      <c r="H44" s="8">
        <v>6</v>
      </c>
      <c r="I44" s="8">
        <v>6</v>
      </c>
      <c r="J44" s="8">
        <v>5</v>
      </c>
      <c r="K44" s="8">
        <v>7</v>
      </c>
      <c r="L44" s="8"/>
    </row>
    <row r="45" spans="1:12" x14ac:dyDescent="0.25">
      <c r="A45" s="33" t="s">
        <v>9</v>
      </c>
      <c r="B45" s="8">
        <v>563</v>
      </c>
      <c r="C45" s="8">
        <v>592</v>
      </c>
      <c r="D45" s="8">
        <v>617</v>
      </c>
      <c r="E45" s="8">
        <v>646</v>
      </c>
      <c r="F45" s="8">
        <v>656</v>
      </c>
      <c r="G45" s="8">
        <v>671</v>
      </c>
      <c r="H45" s="8">
        <v>696</v>
      </c>
      <c r="I45" s="8">
        <v>722</v>
      </c>
      <c r="J45" s="8">
        <v>719</v>
      </c>
      <c r="K45" s="8">
        <v>722</v>
      </c>
      <c r="L45" s="8"/>
    </row>
    <row r="46" spans="1:12" x14ac:dyDescent="0.25">
      <c r="A46" s="33" t="s">
        <v>11</v>
      </c>
      <c r="B46" s="9">
        <v>35</v>
      </c>
      <c r="C46" s="9">
        <v>37</v>
      </c>
      <c r="D46" s="9">
        <v>40</v>
      </c>
      <c r="E46" s="9">
        <v>41</v>
      </c>
      <c r="F46" s="9">
        <v>46</v>
      </c>
      <c r="G46" s="9">
        <v>57</v>
      </c>
      <c r="H46" s="9">
        <v>62</v>
      </c>
      <c r="I46" s="9">
        <v>74</v>
      </c>
      <c r="J46" s="9">
        <v>68</v>
      </c>
      <c r="K46" s="9">
        <v>79</v>
      </c>
      <c r="L46" s="8"/>
    </row>
    <row r="47" spans="1:12" x14ac:dyDescent="0.25">
      <c r="A47" s="34" t="s">
        <v>10</v>
      </c>
      <c r="B47" s="15">
        <v>55</v>
      </c>
      <c r="C47" s="15">
        <v>57</v>
      </c>
      <c r="D47" s="15">
        <v>53</v>
      </c>
      <c r="E47" s="15">
        <v>65</v>
      </c>
      <c r="F47" s="15">
        <v>62</v>
      </c>
      <c r="G47" s="15">
        <v>70</v>
      </c>
      <c r="H47" s="15">
        <v>78</v>
      </c>
      <c r="I47" s="15">
        <v>89</v>
      </c>
      <c r="J47" s="15">
        <v>90</v>
      </c>
      <c r="K47" s="15">
        <v>124</v>
      </c>
      <c r="L47" s="8"/>
    </row>
    <row r="48" spans="1:12" x14ac:dyDescent="0.25">
      <c r="A48" s="7" t="s">
        <v>12</v>
      </c>
      <c r="B48" s="17">
        <f t="shared" ref="B48:K48" si="14">SUM(B49:B57)</f>
        <v>3151</v>
      </c>
      <c r="C48" s="17">
        <f t="shared" si="14"/>
        <v>3326</v>
      </c>
      <c r="D48" s="17">
        <f t="shared" si="14"/>
        <v>3450</v>
      </c>
      <c r="E48" s="17">
        <f t="shared" si="14"/>
        <v>3553</v>
      </c>
      <c r="F48" s="17">
        <f t="shared" si="14"/>
        <v>3484</v>
      </c>
      <c r="G48" s="17">
        <f t="shared" si="14"/>
        <v>3549</v>
      </c>
      <c r="H48" s="17">
        <f t="shared" si="14"/>
        <v>3523</v>
      </c>
      <c r="I48" s="17">
        <f t="shared" si="14"/>
        <v>3535</v>
      </c>
      <c r="J48" s="17">
        <f t="shared" si="14"/>
        <v>3690</v>
      </c>
      <c r="K48" s="17">
        <f t="shared" si="14"/>
        <v>3810</v>
      </c>
      <c r="L48" s="17"/>
    </row>
    <row r="49" spans="1:12" x14ac:dyDescent="0.25">
      <c r="A49" s="33" t="s">
        <v>15</v>
      </c>
      <c r="B49" s="8">
        <v>60</v>
      </c>
      <c r="C49" s="8">
        <v>62</v>
      </c>
      <c r="D49" s="8">
        <v>63</v>
      </c>
      <c r="E49" s="8">
        <v>64</v>
      </c>
      <c r="F49" s="8">
        <v>64</v>
      </c>
      <c r="G49" s="8">
        <v>68</v>
      </c>
      <c r="H49" s="8">
        <v>68</v>
      </c>
      <c r="I49" s="8">
        <v>75</v>
      </c>
      <c r="J49" s="8">
        <v>92</v>
      </c>
      <c r="K49" s="8">
        <v>97</v>
      </c>
      <c r="L49" s="8"/>
    </row>
    <row r="50" spans="1:12" x14ac:dyDescent="0.25">
      <c r="A50" s="33" t="s">
        <v>6</v>
      </c>
      <c r="B50" s="8">
        <v>15</v>
      </c>
      <c r="C50" s="8">
        <v>14</v>
      </c>
      <c r="D50" s="8">
        <v>13</v>
      </c>
      <c r="E50" s="8">
        <v>15</v>
      </c>
      <c r="F50" s="8">
        <v>15</v>
      </c>
      <c r="G50" s="8">
        <v>14</v>
      </c>
      <c r="H50" s="8">
        <v>15</v>
      </c>
      <c r="I50" s="8">
        <v>14</v>
      </c>
      <c r="J50" s="8">
        <v>14</v>
      </c>
      <c r="K50" s="8">
        <v>11</v>
      </c>
      <c r="L50" s="8"/>
    </row>
    <row r="51" spans="1:12" x14ac:dyDescent="0.25">
      <c r="A51" s="33" t="s">
        <v>14</v>
      </c>
      <c r="B51" s="8">
        <v>138</v>
      </c>
      <c r="C51" s="8">
        <v>140</v>
      </c>
      <c r="D51" s="8">
        <v>156</v>
      </c>
      <c r="E51" s="8">
        <v>178</v>
      </c>
      <c r="F51" s="8">
        <v>190</v>
      </c>
      <c r="G51" s="8">
        <v>193</v>
      </c>
      <c r="H51" s="8">
        <v>193</v>
      </c>
      <c r="I51" s="8">
        <v>197</v>
      </c>
      <c r="J51" s="8">
        <v>205</v>
      </c>
      <c r="K51" s="8">
        <v>206</v>
      </c>
      <c r="L51" s="8"/>
    </row>
    <row r="52" spans="1:12" x14ac:dyDescent="0.25">
      <c r="A52" s="33" t="s">
        <v>7</v>
      </c>
      <c r="B52" s="8">
        <v>36</v>
      </c>
      <c r="C52" s="8">
        <v>41</v>
      </c>
      <c r="D52" s="8">
        <v>57</v>
      </c>
      <c r="E52" s="8">
        <v>62</v>
      </c>
      <c r="F52" s="8">
        <v>65</v>
      </c>
      <c r="G52" s="8">
        <v>63</v>
      </c>
      <c r="H52" s="8">
        <v>72</v>
      </c>
      <c r="I52" s="8">
        <v>77</v>
      </c>
      <c r="J52" s="8">
        <v>78</v>
      </c>
      <c r="K52" s="8">
        <v>80</v>
      </c>
      <c r="L52" s="8"/>
    </row>
    <row r="53" spans="1:12" x14ac:dyDescent="0.25">
      <c r="A53" s="33" t="s">
        <v>8</v>
      </c>
      <c r="B53" s="8">
        <v>2</v>
      </c>
      <c r="C53" s="8">
        <v>3</v>
      </c>
      <c r="D53" s="8">
        <v>1</v>
      </c>
      <c r="E53" s="8">
        <v>1</v>
      </c>
      <c r="F53" s="8">
        <v>1</v>
      </c>
      <c r="G53" s="8">
        <v>2</v>
      </c>
      <c r="H53" s="8">
        <v>2</v>
      </c>
      <c r="I53" s="8">
        <v>3</v>
      </c>
      <c r="J53" s="8">
        <v>2</v>
      </c>
      <c r="K53" s="8">
        <v>2</v>
      </c>
      <c r="L53" s="8"/>
    </row>
    <row r="54" spans="1:12" x14ac:dyDescent="0.25">
      <c r="A54" s="33" t="s">
        <v>0</v>
      </c>
      <c r="B54" s="8">
        <v>8</v>
      </c>
      <c r="C54" s="8">
        <v>6</v>
      </c>
      <c r="D54" s="8">
        <v>9</v>
      </c>
      <c r="E54" s="8">
        <v>10</v>
      </c>
      <c r="F54" s="8">
        <v>8</v>
      </c>
      <c r="G54" s="8">
        <v>8</v>
      </c>
      <c r="H54" s="8">
        <v>15</v>
      </c>
      <c r="I54" s="8">
        <v>12</v>
      </c>
      <c r="J54" s="8">
        <v>15</v>
      </c>
      <c r="K54" s="8">
        <v>15</v>
      </c>
      <c r="L54" s="8"/>
    </row>
    <row r="55" spans="1:12" x14ac:dyDescent="0.25">
      <c r="A55" s="33" t="s">
        <v>9</v>
      </c>
      <c r="B55" s="8">
        <v>2092</v>
      </c>
      <c r="C55" s="8">
        <v>2160</v>
      </c>
      <c r="D55" s="8">
        <v>2202</v>
      </c>
      <c r="E55" s="8">
        <v>2259</v>
      </c>
      <c r="F55" s="8">
        <v>2211</v>
      </c>
      <c r="G55" s="8">
        <v>2232</v>
      </c>
      <c r="H55" s="8">
        <v>2179</v>
      </c>
      <c r="I55" s="8">
        <v>2194</v>
      </c>
      <c r="J55" s="8">
        <v>2269</v>
      </c>
      <c r="K55" s="8">
        <v>2336</v>
      </c>
      <c r="L55" s="8"/>
    </row>
    <row r="56" spans="1:12" x14ac:dyDescent="0.25">
      <c r="A56" s="33" t="s">
        <v>11</v>
      </c>
      <c r="B56" s="9">
        <v>651</v>
      </c>
      <c r="C56" s="9">
        <v>770</v>
      </c>
      <c r="D56" s="9">
        <v>786</v>
      </c>
      <c r="E56" s="9">
        <v>797</v>
      </c>
      <c r="F56" s="9">
        <v>786</v>
      </c>
      <c r="G56" s="9">
        <v>815</v>
      </c>
      <c r="H56" s="9">
        <v>849</v>
      </c>
      <c r="I56" s="9">
        <v>848</v>
      </c>
      <c r="J56" s="9">
        <v>879</v>
      </c>
      <c r="K56" s="9">
        <v>906</v>
      </c>
      <c r="L56" s="8"/>
    </row>
    <row r="57" spans="1:12" x14ac:dyDescent="0.25">
      <c r="A57" s="34" t="s">
        <v>10</v>
      </c>
      <c r="B57" s="15">
        <v>149</v>
      </c>
      <c r="C57" s="15">
        <v>130</v>
      </c>
      <c r="D57" s="15">
        <v>163</v>
      </c>
      <c r="E57" s="15">
        <v>167</v>
      </c>
      <c r="F57" s="15">
        <v>144</v>
      </c>
      <c r="G57" s="15">
        <v>154</v>
      </c>
      <c r="H57" s="15">
        <v>130</v>
      </c>
      <c r="I57" s="30">
        <v>115</v>
      </c>
      <c r="J57" s="30">
        <v>136</v>
      </c>
      <c r="K57" s="30">
        <v>157</v>
      </c>
      <c r="L57" s="8"/>
    </row>
    <row r="58" spans="1:12" x14ac:dyDescent="0.25">
      <c r="A58" s="7" t="s">
        <v>1</v>
      </c>
      <c r="B58" s="17">
        <f t="shared" ref="B58:H58" si="15">SUM(B59:B67)</f>
        <v>5472</v>
      </c>
      <c r="C58" s="17">
        <f t="shared" si="15"/>
        <v>5689</v>
      </c>
      <c r="D58" s="17">
        <f t="shared" si="15"/>
        <v>5837</v>
      </c>
      <c r="E58" s="17">
        <f t="shared" si="15"/>
        <v>5975</v>
      </c>
      <c r="F58" s="17">
        <f t="shared" si="15"/>
        <v>5904</v>
      </c>
      <c r="G58" s="17">
        <f t="shared" si="15"/>
        <v>5988</v>
      </c>
      <c r="H58" s="17">
        <f t="shared" si="15"/>
        <v>5972</v>
      </c>
      <c r="I58" s="17">
        <f t="shared" ref="I58:K58" si="16">SUM(I59:I67)</f>
        <v>6015</v>
      </c>
      <c r="J58" s="17">
        <f t="shared" si="16"/>
        <v>6178</v>
      </c>
      <c r="K58" s="17">
        <f t="shared" si="16"/>
        <v>6370</v>
      </c>
      <c r="L58" s="17"/>
    </row>
    <row r="59" spans="1:12" x14ac:dyDescent="0.25">
      <c r="A59" s="33" t="s">
        <v>15</v>
      </c>
      <c r="B59" s="8">
        <f>SUM(B5,B15,B39,B49)</f>
        <v>156</v>
      </c>
      <c r="C59" s="8">
        <f t="shared" ref="B59:K59" si="17">SUM(C5,C15,C39,C49)</f>
        <v>169</v>
      </c>
      <c r="D59" s="8">
        <f t="shared" si="17"/>
        <v>173</v>
      </c>
      <c r="E59" s="8">
        <f t="shared" si="17"/>
        <v>176</v>
      </c>
      <c r="F59" s="8">
        <f t="shared" si="17"/>
        <v>180</v>
      </c>
      <c r="G59" s="8">
        <f t="shared" si="17"/>
        <v>179</v>
      </c>
      <c r="H59" s="8">
        <f t="shared" si="17"/>
        <v>174</v>
      </c>
      <c r="I59" s="8">
        <f t="shared" si="17"/>
        <v>187</v>
      </c>
      <c r="J59" s="8">
        <f t="shared" si="17"/>
        <v>208</v>
      </c>
      <c r="K59" s="8">
        <f t="shared" si="17"/>
        <v>217</v>
      </c>
      <c r="L59" s="8"/>
    </row>
    <row r="60" spans="1:12" x14ac:dyDescent="0.25">
      <c r="A60" s="33" t="s">
        <v>6</v>
      </c>
      <c r="B60" s="8">
        <f t="shared" ref="B60:K60" si="18">SUM(B6,B16,B40,B50)</f>
        <v>20</v>
      </c>
      <c r="C60" s="8">
        <f t="shared" si="18"/>
        <v>18</v>
      </c>
      <c r="D60" s="8">
        <f t="shared" si="18"/>
        <v>17</v>
      </c>
      <c r="E60" s="8">
        <f t="shared" si="18"/>
        <v>18</v>
      </c>
      <c r="F60" s="8">
        <f t="shared" si="18"/>
        <v>18</v>
      </c>
      <c r="G60" s="8">
        <f t="shared" si="18"/>
        <v>16</v>
      </c>
      <c r="H60" s="8">
        <f t="shared" si="18"/>
        <v>17</v>
      </c>
      <c r="I60" s="8">
        <f t="shared" si="18"/>
        <v>16</v>
      </c>
      <c r="J60" s="8">
        <f t="shared" si="18"/>
        <v>16</v>
      </c>
      <c r="K60" s="8">
        <f t="shared" si="18"/>
        <v>13</v>
      </c>
      <c r="L60" s="8"/>
    </row>
    <row r="61" spans="1:12" x14ac:dyDescent="0.25">
      <c r="A61" s="33" t="s">
        <v>14</v>
      </c>
      <c r="B61" s="8">
        <f t="shared" ref="B61:K61" si="19">SUM(B7,B17,B41,B51)</f>
        <v>393</v>
      </c>
      <c r="C61" s="8">
        <f t="shared" si="19"/>
        <v>414</v>
      </c>
      <c r="D61" s="8">
        <f t="shared" si="19"/>
        <v>453</v>
      </c>
      <c r="E61" s="8">
        <f t="shared" si="19"/>
        <v>476</v>
      </c>
      <c r="F61" s="8">
        <f t="shared" si="19"/>
        <v>494</v>
      </c>
      <c r="G61" s="8">
        <f t="shared" si="19"/>
        <v>504</v>
      </c>
      <c r="H61" s="8">
        <f t="shared" si="19"/>
        <v>502</v>
      </c>
      <c r="I61" s="8">
        <f t="shared" si="19"/>
        <v>515</v>
      </c>
      <c r="J61" s="8">
        <f t="shared" si="19"/>
        <v>529</v>
      </c>
      <c r="K61" s="8">
        <f t="shared" si="19"/>
        <v>556</v>
      </c>
      <c r="L61" s="8"/>
    </row>
    <row r="62" spans="1:12" x14ac:dyDescent="0.25">
      <c r="A62" s="33" t="s">
        <v>7</v>
      </c>
      <c r="B62" s="8">
        <f t="shared" ref="B62:K62" si="20">SUM(B8,B18,B42,B52)</f>
        <v>88</v>
      </c>
      <c r="C62" s="8">
        <f t="shared" si="20"/>
        <v>95</v>
      </c>
      <c r="D62" s="8">
        <f t="shared" si="20"/>
        <v>110</v>
      </c>
      <c r="E62" s="8">
        <f t="shared" si="20"/>
        <v>120</v>
      </c>
      <c r="F62" s="8">
        <f t="shared" si="20"/>
        <v>122</v>
      </c>
      <c r="G62" s="8">
        <f t="shared" si="20"/>
        <v>121</v>
      </c>
      <c r="H62" s="8">
        <f t="shared" si="20"/>
        <v>127</v>
      </c>
      <c r="I62" s="8">
        <f t="shared" si="20"/>
        <v>134</v>
      </c>
      <c r="J62" s="8">
        <f t="shared" si="20"/>
        <v>140</v>
      </c>
      <c r="K62" s="8">
        <f t="shared" si="20"/>
        <v>144</v>
      </c>
      <c r="L62" s="8"/>
    </row>
    <row r="63" spans="1:12" x14ac:dyDescent="0.25">
      <c r="A63" s="33" t="s">
        <v>8</v>
      </c>
      <c r="B63" s="8">
        <f t="shared" ref="B63:K63" si="21">SUM(B9,B19,B43,B53)</f>
        <v>2</v>
      </c>
      <c r="C63" s="8">
        <f t="shared" si="21"/>
        <v>3</v>
      </c>
      <c r="D63" s="8">
        <f t="shared" si="21"/>
        <v>2</v>
      </c>
      <c r="E63" s="8">
        <f t="shared" si="21"/>
        <v>2</v>
      </c>
      <c r="F63" s="8">
        <f t="shared" si="21"/>
        <v>2</v>
      </c>
      <c r="G63" s="8">
        <f t="shared" si="21"/>
        <v>4</v>
      </c>
      <c r="H63" s="8">
        <f t="shared" si="21"/>
        <v>3</v>
      </c>
      <c r="I63" s="8">
        <f t="shared" si="21"/>
        <v>4</v>
      </c>
      <c r="J63" s="8">
        <f t="shared" si="21"/>
        <v>3</v>
      </c>
      <c r="K63" s="8">
        <f t="shared" si="21"/>
        <v>3</v>
      </c>
      <c r="L63" s="8"/>
    </row>
    <row r="64" spans="1:12" x14ac:dyDescent="0.25">
      <c r="A64" s="33" t="s">
        <v>0</v>
      </c>
      <c r="B64" s="8">
        <f t="shared" ref="B64:K64" si="22">SUM(B10,B20,B44,B54)</f>
        <v>22</v>
      </c>
      <c r="C64" s="8">
        <f t="shared" si="22"/>
        <v>19</v>
      </c>
      <c r="D64" s="8">
        <f t="shared" si="22"/>
        <v>25</v>
      </c>
      <c r="E64" s="8">
        <f t="shared" si="22"/>
        <v>27</v>
      </c>
      <c r="F64" s="8">
        <f t="shared" si="22"/>
        <v>28</v>
      </c>
      <c r="G64" s="8">
        <f t="shared" si="22"/>
        <v>26</v>
      </c>
      <c r="H64" s="8">
        <f t="shared" si="22"/>
        <v>32</v>
      </c>
      <c r="I64" s="8">
        <f t="shared" si="22"/>
        <v>30</v>
      </c>
      <c r="J64" s="8">
        <f t="shared" si="22"/>
        <v>32</v>
      </c>
      <c r="K64" s="8">
        <f t="shared" si="22"/>
        <v>34</v>
      </c>
      <c r="L64" s="8"/>
    </row>
    <row r="65" spans="1:12" x14ac:dyDescent="0.25">
      <c r="A65" s="33" t="s">
        <v>9</v>
      </c>
      <c r="B65" s="8">
        <f t="shared" ref="B65:K65" si="23">SUM(B11,B21,B45,B55)</f>
        <v>3840</v>
      </c>
      <c r="C65" s="8">
        <f t="shared" si="23"/>
        <v>3911</v>
      </c>
      <c r="D65" s="8">
        <f t="shared" si="23"/>
        <v>3947</v>
      </c>
      <c r="E65" s="8">
        <f t="shared" si="23"/>
        <v>4018</v>
      </c>
      <c r="F65" s="8">
        <f t="shared" si="23"/>
        <v>3947</v>
      </c>
      <c r="G65" s="8">
        <f t="shared" si="23"/>
        <v>3957</v>
      </c>
      <c r="H65" s="8">
        <f t="shared" si="23"/>
        <v>3901</v>
      </c>
      <c r="I65" s="8">
        <f t="shared" si="23"/>
        <v>3903</v>
      </c>
      <c r="J65" s="8">
        <f t="shared" si="23"/>
        <v>3972</v>
      </c>
      <c r="K65" s="8">
        <f t="shared" si="23"/>
        <v>4010</v>
      </c>
      <c r="L65" s="8"/>
    </row>
    <row r="66" spans="1:12" x14ac:dyDescent="0.25">
      <c r="A66" s="33" t="s">
        <v>11</v>
      </c>
      <c r="B66" s="9">
        <f t="shared" ref="B66:K66" si="24">SUM(B12,B22,B46,B56)</f>
        <v>708</v>
      </c>
      <c r="C66" s="9">
        <f t="shared" si="24"/>
        <v>834</v>
      </c>
      <c r="D66" s="9">
        <f t="shared" si="24"/>
        <v>853</v>
      </c>
      <c r="E66" s="9">
        <f t="shared" si="24"/>
        <v>863</v>
      </c>
      <c r="F66" s="9">
        <f t="shared" si="24"/>
        <v>867</v>
      </c>
      <c r="G66" s="9">
        <f t="shared" si="24"/>
        <v>913</v>
      </c>
      <c r="H66" s="9">
        <f t="shared" si="24"/>
        <v>960</v>
      </c>
      <c r="I66" s="9">
        <f t="shared" si="24"/>
        <v>977</v>
      </c>
      <c r="J66" s="9">
        <f t="shared" si="24"/>
        <v>1000</v>
      </c>
      <c r="K66" s="9">
        <f t="shared" si="24"/>
        <v>1045</v>
      </c>
      <c r="L66" s="8"/>
    </row>
    <row r="67" spans="1:12" x14ac:dyDescent="0.25">
      <c r="A67" s="34" t="s">
        <v>10</v>
      </c>
      <c r="B67" s="15">
        <f t="shared" ref="B67:K67" si="25">SUM(B13,B23,B47,B57)</f>
        <v>243</v>
      </c>
      <c r="C67" s="15">
        <f t="shared" si="25"/>
        <v>226</v>
      </c>
      <c r="D67" s="15">
        <f t="shared" si="25"/>
        <v>257</v>
      </c>
      <c r="E67" s="15">
        <f t="shared" si="25"/>
        <v>275</v>
      </c>
      <c r="F67" s="15">
        <f t="shared" si="25"/>
        <v>246</v>
      </c>
      <c r="G67" s="15">
        <f t="shared" si="25"/>
        <v>268</v>
      </c>
      <c r="H67" s="15">
        <f t="shared" si="25"/>
        <v>256</v>
      </c>
      <c r="I67" s="15">
        <f t="shared" si="25"/>
        <v>249</v>
      </c>
      <c r="J67" s="15">
        <f t="shared" si="25"/>
        <v>278</v>
      </c>
      <c r="K67" s="15">
        <f t="shared" si="25"/>
        <v>348</v>
      </c>
      <c r="L67" s="8"/>
    </row>
    <row r="68" spans="1:12" ht="12.75" customHeight="1" x14ac:dyDescent="0.25">
      <c r="A68" s="36" t="s">
        <v>18</v>
      </c>
      <c r="B68" s="26"/>
      <c r="C68" s="26"/>
      <c r="D68" s="26"/>
      <c r="E68" s="26"/>
      <c r="F68" s="26"/>
      <c r="G68" s="26"/>
      <c r="H68" s="26"/>
      <c r="I68" s="26"/>
      <c r="J68" s="26"/>
      <c r="K68" s="28" t="s">
        <v>16</v>
      </c>
      <c r="L68" s="27"/>
    </row>
  </sheetData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&amp;R&amp;"+,Italic"&amp;8Office of the Provost            </oddFooter>
  </headerFooter>
  <rowBreaks count="1" manualBreakCount="1">
    <brk id="34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5A4B-BE0F-41E9-9447-C3F81E38923B}">
  <sheetPr>
    <pageSetUpPr fitToPage="1"/>
  </sheetPr>
  <dimension ref="A1:M43"/>
  <sheetViews>
    <sheetView zoomScaleNormal="100" workbookViewId="0">
      <selection activeCell="U21" sqref="U21"/>
    </sheetView>
  </sheetViews>
  <sheetFormatPr defaultColWidth="9" defaultRowHeight="12.5" x14ac:dyDescent="0.25"/>
  <cols>
    <col min="1" max="16384" width="9" style="1"/>
  </cols>
  <sheetData>
    <row r="1" spans="1:13" ht="15" customHeight="1" x14ac:dyDescent="0.25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4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4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4"/>
    </row>
    <row r="43" spans="1:1" x14ac:dyDescent="0.25">
      <c r="A43" s="25" t="s">
        <v>23</v>
      </c>
    </row>
  </sheetData>
  <printOptions horizontalCentered="1" verticalCentered="1"/>
  <pageMargins left="0.45" right="0.45" top="0.75" bottom="0.75" header="0.25" footer="0.3"/>
  <pageSetup scale="95" orientation="landscape" r:id="rId1"/>
  <headerFooter scaleWithDoc="0">
    <oddHeader>&amp;C&amp;G</oddHeader>
    <oddFooter xml:space="preserve">&amp;R&amp;"+,Italic"&amp;8Office of the Provost   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01E3-482C-42B0-BC29-A41DBAA34A4C}">
  <dimension ref="A1:M72"/>
  <sheetViews>
    <sheetView zoomScaleNormal="100" workbookViewId="0">
      <selection activeCell="M51" sqref="M51:M64"/>
    </sheetView>
  </sheetViews>
  <sheetFormatPr defaultColWidth="9" defaultRowHeight="12.5" x14ac:dyDescent="0.25"/>
  <cols>
    <col min="1" max="1" width="3.58203125" style="1" customWidth="1"/>
    <col min="2" max="2" width="26" style="1" customWidth="1"/>
    <col min="3" max="13" width="6.58203125" style="1" customWidth="1"/>
    <col min="14" max="16384" width="9" style="1"/>
  </cols>
  <sheetData>
    <row r="1" spans="1:13" customFormat="1" ht="14" x14ac:dyDescent="0.3">
      <c r="A1" s="11" t="s">
        <v>2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6" customHeight="1" x14ac:dyDescent="0.2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5"/>
      <c r="B3" s="5"/>
      <c r="C3" s="6">
        <f>Table!B3</f>
        <v>2016</v>
      </c>
      <c r="D3" s="6">
        <f>Table!C3</f>
        <v>2017</v>
      </c>
      <c r="E3" s="6">
        <f>Table!D3</f>
        <v>2018</v>
      </c>
      <c r="F3" s="6">
        <f>Table!E3</f>
        <v>2019</v>
      </c>
      <c r="G3" s="6">
        <f>Table!F3</f>
        <v>2020</v>
      </c>
      <c r="H3" s="6">
        <f>Table!G3</f>
        <v>2021</v>
      </c>
      <c r="I3" s="6">
        <f>Table!H3</f>
        <v>2022</v>
      </c>
      <c r="J3" s="6">
        <f>Table!I3</f>
        <v>2023</v>
      </c>
      <c r="K3" s="6">
        <f>Table!J3</f>
        <v>2024</v>
      </c>
      <c r="L3" s="6">
        <f>Table!K3</f>
        <v>2025</v>
      </c>
      <c r="M3" s="7"/>
    </row>
    <row r="4" spans="1:13" x14ac:dyDescent="0.25">
      <c r="A4" s="7" t="s">
        <v>4</v>
      </c>
      <c r="B4" s="4"/>
      <c r="C4" s="21">
        <f>SUM(C5:C13)</f>
        <v>0.99999999999999989</v>
      </c>
      <c r="D4" s="21">
        <f t="shared" ref="D4:L4" si="0">SUM(D5:D13)</f>
        <v>1</v>
      </c>
      <c r="E4" s="21">
        <f t="shared" si="0"/>
        <v>1</v>
      </c>
      <c r="F4" s="21">
        <f t="shared" si="0"/>
        <v>1</v>
      </c>
      <c r="G4" s="21">
        <f t="shared" si="0"/>
        <v>1</v>
      </c>
      <c r="H4" s="21">
        <f t="shared" si="0"/>
        <v>1</v>
      </c>
      <c r="I4" s="21">
        <f t="shared" si="0"/>
        <v>1</v>
      </c>
      <c r="J4" s="21">
        <f t="shared" si="0"/>
        <v>1</v>
      </c>
      <c r="K4" s="21">
        <f t="shared" si="0"/>
        <v>0.99999999999999989</v>
      </c>
      <c r="L4" s="21">
        <f t="shared" si="0"/>
        <v>1.0000000000000002</v>
      </c>
      <c r="M4" s="24"/>
    </row>
    <row r="5" spans="1:13" x14ac:dyDescent="0.25">
      <c r="A5" s="7"/>
      <c r="B5" s="4" t="s">
        <v>15</v>
      </c>
      <c r="C5" s="22">
        <v>3.8167938931297711E-2</v>
      </c>
      <c r="D5" s="22">
        <v>4.0643522438611343E-2</v>
      </c>
      <c r="E5" s="22">
        <v>4.1808873720136516E-2</v>
      </c>
      <c r="F5" s="22">
        <v>4.1522491349480967E-2</v>
      </c>
      <c r="G5" s="22">
        <v>4.6572934973637958E-2</v>
      </c>
      <c r="H5" s="22">
        <v>4.3633125556544972E-2</v>
      </c>
      <c r="I5" s="22">
        <v>4.6889089269612265E-2</v>
      </c>
      <c r="J5" s="22">
        <v>5.1210428305400374E-2</v>
      </c>
      <c r="K5" s="22">
        <v>5.3122087604846227E-2</v>
      </c>
      <c r="L5" s="22">
        <f>IFERROR(Table!K5/Table!K$4,0)</f>
        <v>5.5662188099808059E-2</v>
      </c>
      <c r="M5" s="24"/>
    </row>
    <row r="6" spans="1:13" x14ac:dyDescent="0.25">
      <c r="B6" s="4" t="s">
        <v>6</v>
      </c>
      <c r="C6" s="22">
        <v>2.5445292620865142E-3</v>
      </c>
      <c r="D6" s="22">
        <v>2.5402201524132089E-3</v>
      </c>
      <c r="E6" s="22">
        <v>2.5597269624573378E-3</v>
      </c>
      <c r="F6" s="22">
        <v>1.7301038062283738E-3</v>
      </c>
      <c r="G6" s="22">
        <v>1.7574692442882249E-3</v>
      </c>
      <c r="H6" s="22">
        <v>8.9047195013357077E-4</v>
      </c>
      <c r="I6" s="22">
        <v>9.0171325518485117E-4</v>
      </c>
      <c r="J6" s="22">
        <v>9.3109869646182495E-4</v>
      </c>
      <c r="K6" s="22">
        <v>9.3196644920782849E-4</v>
      </c>
      <c r="L6" s="22">
        <f>IFERROR(Table!K6/Table!K$4,0)</f>
        <v>9.5969289827255275E-4</v>
      </c>
      <c r="M6" s="24"/>
    </row>
    <row r="7" spans="1:13" x14ac:dyDescent="0.25">
      <c r="A7" s="7"/>
      <c r="B7" s="4" t="s">
        <v>14</v>
      </c>
      <c r="C7" s="22">
        <v>0.10093299406276506</v>
      </c>
      <c r="D7" s="22">
        <v>0.1100762066045724</v>
      </c>
      <c r="E7" s="22">
        <v>0.12030716723549488</v>
      </c>
      <c r="F7" s="22">
        <v>0.1245674740484429</v>
      </c>
      <c r="G7" s="22">
        <v>0.12565905096660809</v>
      </c>
      <c r="H7" s="22">
        <v>0.13089937666963491</v>
      </c>
      <c r="I7" s="22">
        <v>0.13615870153291254</v>
      </c>
      <c r="J7" s="22">
        <v>0.14245810055865921</v>
      </c>
      <c r="K7" s="22">
        <v>0.15191053122087605</v>
      </c>
      <c r="L7" s="22">
        <f>IFERROR(Table!K7/Table!K$4,0)</f>
        <v>0.16122840690978887</v>
      </c>
      <c r="M7" s="24"/>
    </row>
    <row r="8" spans="1:13" x14ac:dyDescent="0.25">
      <c r="A8" s="7"/>
      <c r="B8" s="4" t="s">
        <v>7</v>
      </c>
      <c r="C8" s="22">
        <v>2.1204410517387615E-2</v>
      </c>
      <c r="D8" s="22">
        <v>2.4555461473327687E-2</v>
      </c>
      <c r="E8" s="22">
        <v>2.1331058020477817E-2</v>
      </c>
      <c r="F8" s="22">
        <v>2.0761245674740483E-2</v>
      </c>
      <c r="G8" s="22">
        <v>2.10896309314587E-2</v>
      </c>
      <c r="H8" s="22">
        <v>2.1371326803205699E-2</v>
      </c>
      <c r="I8" s="22">
        <v>2.1641118124436431E-2</v>
      </c>
      <c r="J8" s="22">
        <v>2.0484171322160148E-2</v>
      </c>
      <c r="K8" s="22">
        <v>2.1435228331780055E-2</v>
      </c>
      <c r="L8" s="22">
        <f>IFERROR(Table!K8/Table!K$4,0)</f>
        <v>2.0153550863723609E-2</v>
      </c>
      <c r="M8" s="24"/>
    </row>
    <row r="9" spans="1:13" x14ac:dyDescent="0.25">
      <c r="A9" s="7"/>
      <c r="B9" s="4" t="s">
        <v>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f>IFERROR(Table!K9/Table!K$4,0)</f>
        <v>0</v>
      </c>
      <c r="M9" s="24"/>
    </row>
    <row r="10" spans="1:13" x14ac:dyDescent="0.25">
      <c r="A10" s="7"/>
      <c r="B10" s="4" t="s">
        <v>20</v>
      </c>
      <c r="C10" s="22">
        <v>5.0890585241730284E-3</v>
      </c>
      <c r="D10" s="22">
        <v>5.0804403048264179E-3</v>
      </c>
      <c r="E10" s="22">
        <v>4.2662116040955633E-3</v>
      </c>
      <c r="F10" s="22">
        <v>5.1903114186851208E-3</v>
      </c>
      <c r="G10" s="22">
        <v>4.3936731107205628E-3</v>
      </c>
      <c r="H10" s="22">
        <v>5.3428317008014248E-3</v>
      </c>
      <c r="I10" s="22">
        <v>6.3119927862939585E-3</v>
      </c>
      <c r="J10" s="22">
        <v>7.4487895716945996E-3</v>
      </c>
      <c r="K10" s="22">
        <v>8.3876980428704562E-3</v>
      </c>
      <c r="L10" s="22">
        <f>IFERROR(Table!K10/Table!K$4,0)</f>
        <v>7.677543186180422E-3</v>
      </c>
      <c r="M10" s="24"/>
    </row>
    <row r="11" spans="1:13" x14ac:dyDescent="0.25">
      <c r="A11" s="7"/>
      <c r="B11" s="4" t="s">
        <v>9</v>
      </c>
      <c r="C11" s="22">
        <v>0.81764206955046648</v>
      </c>
      <c r="D11" s="22">
        <v>0.7993226079593565</v>
      </c>
      <c r="E11" s="22">
        <v>0.79095563139931746</v>
      </c>
      <c r="F11" s="22">
        <v>0.7854671280276817</v>
      </c>
      <c r="G11" s="22">
        <v>0.77592267135325133</v>
      </c>
      <c r="H11" s="22">
        <v>0.76847729296527156</v>
      </c>
      <c r="I11" s="22">
        <v>0.75743913435527499</v>
      </c>
      <c r="J11" s="22">
        <v>0.74860335195530725</v>
      </c>
      <c r="K11" s="22">
        <v>0.73532152842497667</v>
      </c>
      <c r="L11" s="22">
        <f>IFERROR(Table!K11/Table!K$4,0)</f>
        <v>0.72552783109404995</v>
      </c>
      <c r="M11" s="24"/>
    </row>
    <row r="12" spans="1:13" hidden="1" x14ac:dyDescent="0.25">
      <c r="A12" s="7"/>
      <c r="B12" s="4" t="s">
        <v>10</v>
      </c>
      <c r="C12" s="22">
        <v>1.2722646310432569E-2</v>
      </c>
      <c r="D12" s="22">
        <v>1.5241320914479255E-2</v>
      </c>
      <c r="E12" s="22">
        <v>1.7918088737201365E-2</v>
      </c>
      <c r="F12" s="22">
        <v>1.6435986159169549E-2</v>
      </c>
      <c r="G12" s="22">
        <v>2.10896309314587E-2</v>
      </c>
      <c r="H12" s="22">
        <v>2.5823686553873553E-2</v>
      </c>
      <c r="I12" s="22">
        <v>2.7051397655545536E-2</v>
      </c>
      <c r="J12" s="22">
        <v>2.7001862197392923E-2</v>
      </c>
      <c r="K12" s="22">
        <v>2.7958993476234855E-2</v>
      </c>
      <c r="L12" s="22">
        <f>IFERROR(Table!K12/Table!K$4,0)</f>
        <v>2.5911708253358926E-2</v>
      </c>
      <c r="M12" s="24"/>
    </row>
    <row r="13" spans="1:13" x14ac:dyDescent="0.25">
      <c r="A13" s="16"/>
      <c r="B13" s="14" t="s">
        <v>11</v>
      </c>
      <c r="C13" s="23">
        <v>1.6963528413910093E-3</v>
      </c>
      <c r="D13" s="23">
        <v>2.5402201524132089E-3</v>
      </c>
      <c r="E13" s="23">
        <v>8.5324232081911264E-4</v>
      </c>
      <c r="F13" s="23">
        <v>4.3252595155709346E-3</v>
      </c>
      <c r="G13" s="23">
        <v>3.5149384885764497E-3</v>
      </c>
      <c r="H13" s="23">
        <v>3.5618878005342831E-3</v>
      </c>
      <c r="I13" s="23">
        <v>3.6068530207394047E-3</v>
      </c>
      <c r="J13" s="23">
        <v>1.8621973929236499E-3</v>
      </c>
      <c r="K13" s="23">
        <v>9.3196644920782849E-4</v>
      </c>
      <c r="L13" s="23">
        <f>IFERROR(Table!K13/Table!K$4,0)</f>
        <v>2.8790786948176585E-3</v>
      </c>
      <c r="M13" s="24"/>
    </row>
    <row r="14" spans="1:13" x14ac:dyDescent="0.25">
      <c r="A14" s="7" t="s">
        <v>3</v>
      </c>
      <c r="B14" s="4"/>
      <c r="C14" s="21">
        <f t="shared" ref="C14:L14" si="1">SUM(C15:C23)</f>
        <v>0.99999999999999989</v>
      </c>
      <c r="D14" s="21">
        <f t="shared" si="1"/>
        <v>1</v>
      </c>
      <c r="E14" s="21">
        <f t="shared" si="1"/>
        <v>1</v>
      </c>
      <c r="F14" s="21">
        <f t="shared" si="1"/>
        <v>0.99999999999999989</v>
      </c>
      <c r="G14" s="21">
        <f t="shared" si="1"/>
        <v>1</v>
      </c>
      <c r="H14" s="21">
        <f t="shared" si="1"/>
        <v>0.99999999999999989</v>
      </c>
      <c r="I14" s="21">
        <f t="shared" si="1"/>
        <v>1</v>
      </c>
      <c r="J14" s="21">
        <f t="shared" si="1"/>
        <v>1</v>
      </c>
      <c r="K14" s="21">
        <f t="shared" si="1"/>
        <v>1</v>
      </c>
      <c r="L14" s="21">
        <f t="shared" si="1"/>
        <v>0.99999999999999989</v>
      </c>
      <c r="M14" s="24"/>
    </row>
    <row r="15" spans="1:13" x14ac:dyDescent="0.25">
      <c r="A15" s="7"/>
      <c r="B15" s="4" t="s">
        <v>15</v>
      </c>
      <c r="C15" s="22">
        <v>4.5845272206303724E-2</v>
      </c>
      <c r="D15" s="22">
        <v>5.0746268656716415E-2</v>
      </c>
      <c r="E15" s="22">
        <v>4.9382716049382713E-2</v>
      </c>
      <c r="F15" s="22">
        <v>4.8632218844984802E-2</v>
      </c>
      <c r="G15" s="22">
        <v>4.3076923076923075E-2</v>
      </c>
      <c r="H15" s="22">
        <v>5.2469135802469133E-2</v>
      </c>
      <c r="I15" s="22">
        <v>5.1829268292682924E-2</v>
      </c>
      <c r="J15" s="22">
        <v>4.8048048048048048E-2</v>
      </c>
      <c r="K15" s="22">
        <v>4.843304843304843E-2</v>
      </c>
      <c r="L15" s="22">
        <f>IFERROR(+Table!K15/Table!K$14,0)</f>
        <v>0.04</v>
      </c>
      <c r="M15" s="24"/>
    </row>
    <row r="16" spans="1:13" x14ac:dyDescent="0.25">
      <c r="B16" s="4" t="s">
        <v>6</v>
      </c>
      <c r="C16" s="22">
        <v>2.8653295128939827E-3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f>IFERROR(+Table!K16/Table!K$14,0)</f>
        <v>0</v>
      </c>
      <c r="M16" s="24"/>
    </row>
    <row r="17" spans="1:13" x14ac:dyDescent="0.25">
      <c r="A17" s="10"/>
      <c r="B17" s="4" t="s">
        <v>14</v>
      </c>
      <c r="C17" s="22">
        <v>0.15186246418338109</v>
      </c>
      <c r="D17" s="22">
        <v>0.14626865671641792</v>
      </c>
      <c r="E17" s="22">
        <v>0.14506172839506173</v>
      </c>
      <c r="F17" s="22">
        <v>0.14893617021276595</v>
      </c>
      <c r="G17" s="22">
        <v>0.15384615384615385</v>
      </c>
      <c r="H17" s="22">
        <v>0.14814814814814814</v>
      </c>
      <c r="I17" s="22">
        <v>0.14329268292682926</v>
      </c>
      <c r="J17" s="22">
        <v>0.14714714714714713</v>
      </c>
      <c r="K17" s="22">
        <v>0.14814814814814814</v>
      </c>
      <c r="L17" s="22">
        <f>IFERROR(+Table!K17/Table!K$14,0)</f>
        <v>0.14399999999999999</v>
      </c>
      <c r="M17" s="24"/>
    </row>
    <row r="18" spans="1:13" x14ac:dyDescent="0.25">
      <c r="A18" s="7"/>
      <c r="B18" s="4" t="s">
        <v>7</v>
      </c>
      <c r="C18" s="22">
        <v>2.865329512893983E-2</v>
      </c>
      <c r="D18" s="22">
        <v>1.7910447761194031E-2</v>
      </c>
      <c r="E18" s="22">
        <v>2.4691358024691357E-2</v>
      </c>
      <c r="F18" s="22">
        <v>2.4316109422492401E-2</v>
      </c>
      <c r="G18" s="22">
        <v>2.7692307692307693E-2</v>
      </c>
      <c r="H18" s="22">
        <v>3.0864197530864196E-2</v>
      </c>
      <c r="I18" s="22">
        <v>3.048780487804878E-2</v>
      </c>
      <c r="J18" s="22">
        <v>3.3033033033033031E-2</v>
      </c>
      <c r="K18" s="22">
        <v>2.564102564102564E-2</v>
      </c>
      <c r="L18" s="22">
        <f>IFERROR(+Table!K18/Table!K$14,0)</f>
        <v>2.1333333333333333E-2</v>
      </c>
      <c r="M18" s="24"/>
    </row>
    <row r="19" spans="1:13" x14ac:dyDescent="0.25">
      <c r="A19" s="7"/>
      <c r="B19" s="4" t="s">
        <v>8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3.0864197530864196E-3</v>
      </c>
      <c r="I19" s="22">
        <v>3.0487804878048782E-3</v>
      </c>
      <c r="J19" s="22">
        <v>3.003003003003003E-3</v>
      </c>
      <c r="K19" s="22">
        <v>2.8490028490028491E-3</v>
      </c>
      <c r="L19" s="22">
        <f>IFERROR(+Table!K19/Table!K$14,0)</f>
        <v>2.6666666666666666E-3</v>
      </c>
      <c r="M19" s="24"/>
    </row>
    <row r="20" spans="1:13" x14ac:dyDescent="0.25">
      <c r="A20" s="7"/>
      <c r="B20" s="4" t="s">
        <v>20</v>
      </c>
      <c r="C20" s="22">
        <v>1.1461318051575931E-2</v>
      </c>
      <c r="D20" s="22">
        <v>8.9552238805970154E-3</v>
      </c>
      <c r="E20" s="22">
        <v>1.8518518518518517E-2</v>
      </c>
      <c r="F20" s="22">
        <v>2.1276595744680851E-2</v>
      </c>
      <c r="G20" s="22">
        <v>2.4615384615384615E-2</v>
      </c>
      <c r="H20" s="22">
        <v>1.5432098765432098E-2</v>
      </c>
      <c r="I20" s="22">
        <v>1.2195121951219513E-2</v>
      </c>
      <c r="J20" s="22">
        <v>1.2012012012012012E-2</v>
      </c>
      <c r="K20" s="22">
        <v>8.5470085470085479E-3</v>
      </c>
      <c r="L20" s="22">
        <f>IFERROR(+Table!K20/Table!K$14,0)</f>
        <v>1.0666666666666666E-2</v>
      </c>
      <c r="M20" s="24"/>
    </row>
    <row r="21" spans="1:13" x14ac:dyDescent="0.25">
      <c r="A21" s="4"/>
      <c r="B21" s="4" t="s">
        <v>9</v>
      </c>
      <c r="C21" s="22">
        <v>0.63323782234957016</v>
      </c>
      <c r="D21" s="22">
        <v>0.64179104477611937</v>
      </c>
      <c r="E21" s="22">
        <v>0.62037037037037035</v>
      </c>
      <c r="F21" s="22">
        <v>0.62310030395136773</v>
      </c>
      <c r="G21" s="22">
        <v>0.60615384615384615</v>
      </c>
      <c r="H21" s="22">
        <v>0.58950617283950613</v>
      </c>
      <c r="I21" s="22">
        <v>0.56707317073170727</v>
      </c>
      <c r="J21" s="22">
        <v>0.5495495495495496</v>
      </c>
      <c r="K21" s="22">
        <v>0.55555555555555558</v>
      </c>
      <c r="L21" s="22">
        <f>IFERROR(+Table!K21/Table!K$14,0)</f>
        <v>0.52266666666666661</v>
      </c>
      <c r="M21" s="24"/>
    </row>
    <row r="22" spans="1:13" hidden="1" x14ac:dyDescent="0.25">
      <c r="A22" s="4"/>
      <c r="B22" s="4" t="s">
        <v>10</v>
      </c>
      <c r="C22" s="22">
        <v>2.0057306590257881E-2</v>
      </c>
      <c r="D22" s="22">
        <v>2.6865671641791045E-2</v>
      </c>
      <c r="E22" s="22">
        <v>1.8518518518518517E-2</v>
      </c>
      <c r="F22" s="22">
        <v>1.82370820668693E-2</v>
      </c>
      <c r="G22" s="22">
        <v>3.3846153846153845E-2</v>
      </c>
      <c r="H22" s="22">
        <v>3.7037037037037035E-2</v>
      </c>
      <c r="I22" s="22">
        <v>5.7926829268292686E-2</v>
      </c>
      <c r="J22" s="22">
        <v>7.8078078078078081E-2</v>
      </c>
      <c r="K22" s="22">
        <v>6.5527065527065526E-2</v>
      </c>
      <c r="L22" s="22">
        <f>IFERROR(+Table!K22/Table!K$14,0)</f>
        <v>8.7999999999999995E-2</v>
      </c>
      <c r="M22" s="24"/>
    </row>
    <row r="23" spans="1:13" x14ac:dyDescent="0.25">
      <c r="A23" s="14"/>
      <c r="B23" s="14" t="s">
        <v>11</v>
      </c>
      <c r="C23" s="23">
        <v>0.10601719197707736</v>
      </c>
      <c r="D23" s="23">
        <v>0.10746268656716418</v>
      </c>
      <c r="E23" s="23">
        <v>0.12345679012345678</v>
      </c>
      <c r="F23" s="23">
        <v>0.11550151975683891</v>
      </c>
      <c r="G23" s="23">
        <v>0.11076923076923077</v>
      </c>
      <c r="H23" s="23">
        <v>0.12345679012345678</v>
      </c>
      <c r="I23" s="23">
        <v>0.13414634146341464</v>
      </c>
      <c r="J23" s="23">
        <v>0.12912912912912913</v>
      </c>
      <c r="K23" s="23">
        <v>0.14529914529914531</v>
      </c>
      <c r="L23" s="23">
        <f>IFERROR(+Table!K23/Table!K$14,0)</f>
        <v>0.17066666666666666</v>
      </c>
      <c r="M23" s="24"/>
    </row>
    <row r="24" spans="1:13" x14ac:dyDescent="0.25">
      <c r="A24" s="7" t="s">
        <v>13</v>
      </c>
      <c r="B24" s="4"/>
      <c r="C24" s="21">
        <f t="shared" ref="C24:L24" si="2">SUM(C25:C33)</f>
        <v>0.99999999999999989</v>
      </c>
      <c r="D24" s="21">
        <f t="shared" si="2"/>
        <v>0.99999999999999989</v>
      </c>
      <c r="E24" s="21">
        <f t="shared" si="2"/>
        <v>1</v>
      </c>
      <c r="F24" s="21">
        <f t="shared" si="2"/>
        <v>1</v>
      </c>
      <c r="G24" s="21">
        <f t="shared" si="2"/>
        <v>1</v>
      </c>
      <c r="H24" s="21">
        <f t="shared" si="2"/>
        <v>1</v>
      </c>
      <c r="I24" s="21">
        <f t="shared" si="2"/>
        <v>1</v>
      </c>
      <c r="J24" s="21">
        <f t="shared" si="2"/>
        <v>1</v>
      </c>
      <c r="K24" s="21">
        <f t="shared" si="2"/>
        <v>1</v>
      </c>
      <c r="L24" s="21">
        <f t="shared" si="2"/>
        <v>1</v>
      </c>
      <c r="M24" s="24"/>
    </row>
    <row r="25" spans="1:13" x14ac:dyDescent="0.25">
      <c r="A25" s="7"/>
      <c r="B25" s="4" t="s">
        <v>15</v>
      </c>
      <c r="C25" s="22">
        <f>IFERROR(+Table!B25/Table!B$24,0)</f>
        <v>3.9921465968586388E-2</v>
      </c>
      <c r="D25" s="22">
        <f>IFERROR(+Table!C25/Table!C$24,0)</f>
        <v>4.2875989445910291E-2</v>
      </c>
      <c r="E25" s="22">
        <f>IFERROR(+Table!D25/Table!D$24,0)</f>
        <v>4.3449197860962567E-2</v>
      </c>
      <c r="F25" s="22">
        <f>IFERROR(+Table!E25/Table!E$24,0)</f>
        <v>4.30976430976431E-2</v>
      </c>
      <c r="G25" s="22">
        <f>IFERROR(+Table!F25/Table!F$24,0)</f>
        <v>4.5796308954203689E-2</v>
      </c>
      <c r="H25" s="22">
        <f>IFERROR(+Table!G25/Table!G$24,0)</f>
        <v>4.5611610228058048E-2</v>
      </c>
      <c r="I25" s="22">
        <f>IFERROR(+Table!H25/Table!H$24,0)</f>
        <v>4.8016701461377868E-2</v>
      </c>
      <c r="J25" s="22">
        <f>IFERROR(+Table!I25/Table!I$24,0)</f>
        <v>5.0461975835110161E-2</v>
      </c>
      <c r="K25" s="22">
        <f>IFERROR(+Table!J25/Table!J$24,0)</f>
        <v>5.1966292134831463E-2</v>
      </c>
      <c r="L25" s="22">
        <f>IFERROR(+Table!K25/Table!K$24,0)</f>
        <v>5.1517290049400144E-2</v>
      </c>
      <c r="M25" s="24"/>
    </row>
    <row r="26" spans="1:13" x14ac:dyDescent="0.25">
      <c r="B26" s="4" t="s">
        <v>6</v>
      </c>
      <c r="C26" s="22">
        <f>IFERROR(+Table!B26/Table!B$24,0)</f>
        <v>2.617801047120419E-3</v>
      </c>
      <c r="D26" s="22">
        <f>IFERROR(+Table!C26/Table!C$24,0)</f>
        <v>1.9788918205804751E-3</v>
      </c>
      <c r="E26" s="22">
        <f>IFERROR(+Table!D26/Table!D$24,0)</f>
        <v>2.0053475935828879E-3</v>
      </c>
      <c r="F26" s="22">
        <f>IFERROR(+Table!E26/Table!E$24,0)</f>
        <v>1.3468013468013469E-3</v>
      </c>
      <c r="G26" s="22">
        <f>IFERROR(+Table!F26/Table!F$24,0)</f>
        <v>1.3670539986329461E-3</v>
      </c>
      <c r="H26" s="22">
        <f>IFERROR(+Table!G26/Table!G$24,0)</f>
        <v>6.9108500345542499E-4</v>
      </c>
      <c r="I26" s="22">
        <f>IFERROR(+Table!H26/Table!H$24,0)</f>
        <v>6.9589422407794019E-4</v>
      </c>
      <c r="J26" s="22">
        <f>IFERROR(+Table!I26/Table!I$24,0)</f>
        <v>7.1073205401563609E-4</v>
      </c>
      <c r="K26" s="22">
        <f>IFERROR(+Table!J26/Table!J$24,0)</f>
        <v>7.0224719101123594E-4</v>
      </c>
      <c r="L26" s="22">
        <f>IFERROR(+Table!K26/Table!K$24,0)</f>
        <v>7.0571630204657732E-4</v>
      </c>
      <c r="M26" s="24"/>
    </row>
    <row r="27" spans="1:13" x14ac:dyDescent="0.25">
      <c r="A27" s="7"/>
      <c r="B27" s="4" t="s">
        <v>14</v>
      </c>
      <c r="C27" s="22">
        <f>IFERROR(+Table!B27/Table!B$24,0)</f>
        <v>0.112565445026178</v>
      </c>
      <c r="D27" s="22">
        <f>IFERROR(+Table!C27/Table!C$24,0)</f>
        <v>0.11807387862796834</v>
      </c>
      <c r="E27" s="22">
        <f>IFERROR(+Table!D27/Table!D$24,0)</f>
        <v>0.12566844919786097</v>
      </c>
      <c r="F27" s="22">
        <f>IFERROR(+Table!E27/Table!E$24,0)</f>
        <v>0.12996632996632998</v>
      </c>
      <c r="G27" s="22">
        <f>IFERROR(+Table!F27/Table!F$24,0)</f>
        <v>0.1319207108680793</v>
      </c>
      <c r="H27" s="22">
        <f>IFERROR(+Table!G27/Table!G$24,0)</f>
        <v>0.13476157567380787</v>
      </c>
      <c r="I27" s="22">
        <f>IFERROR(+Table!H27/Table!H$24,0)</f>
        <v>0.13778705636743216</v>
      </c>
      <c r="J27" s="22">
        <f>IFERROR(+Table!I27/Table!I$24,0)</f>
        <v>0.14356787491115849</v>
      </c>
      <c r="K27" s="22">
        <f>IFERROR(+Table!J27/Table!J$24,0)</f>
        <v>0.15098314606741572</v>
      </c>
      <c r="L27" s="22">
        <f>IFERROR(+Table!K27/Table!K$24,0)</f>
        <v>0.15666901905434016</v>
      </c>
      <c r="M27" s="24"/>
    </row>
    <row r="28" spans="1:13" x14ac:dyDescent="0.25">
      <c r="A28" s="7"/>
      <c r="B28" s="4" t="s">
        <v>7</v>
      </c>
      <c r="C28" s="22">
        <f>IFERROR(+Table!B28/Table!B$24,0)</f>
        <v>2.2905759162303665E-2</v>
      </c>
      <c r="D28" s="22">
        <f>IFERROR(+Table!C28/Table!C$24,0)</f>
        <v>2.308707124010554E-2</v>
      </c>
      <c r="E28" s="22">
        <f>IFERROR(+Table!D28/Table!D$24,0)</f>
        <v>2.2058823529411766E-2</v>
      </c>
      <c r="F28" s="22">
        <f>IFERROR(+Table!E28/Table!E$24,0)</f>
        <v>2.154882154882155E-2</v>
      </c>
      <c r="G28" s="22">
        <f>IFERROR(+Table!F28/Table!F$24,0)</f>
        <v>2.2556390977443608E-2</v>
      </c>
      <c r="H28" s="22">
        <f>IFERROR(+Table!G28/Table!G$24,0)</f>
        <v>2.3496890117484452E-2</v>
      </c>
      <c r="I28" s="22">
        <f>IFERROR(+Table!H28/Table!H$24,0)</f>
        <v>2.3660403618649965E-2</v>
      </c>
      <c r="J28" s="22">
        <f>IFERROR(+Table!I28/Table!I$24,0)</f>
        <v>2.3454157782515993E-2</v>
      </c>
      <c r="K28" s="22">
        <f>IFERROR(+Table!J28/Table!J$24,0)</f>
        <v>2.247191011235955E-2</v>
      </c>
      <c r="L28" s="22">
        <f>IFERROR(+Table!K28/Table!K$24,0)</f>
        <v>2.0465772759350742E-2</v>
      </c>
      <c r="M28" s="24"/>
    </row>
    <row r="29" spans="1:13" x14ac:dyDescent="0.25">
      <c r="A29" s="7"/>
      <c r="B29" s="4" t="s">
        <v>8</v>
      </c>
      <c r="C29" s="22">
        <f>IFERROR(+Table!B29/Table!B$24,0)</f>
        <v>0</v>
      </c>
      <c r="D29" s="22">
        <f>IFERROR(+Table!C29/Table!C$24,0)</f>
        <v>0</v>
      </c>
      <c r="E29" s="22">
        <f>IFERROR(+Table!D29/Table!D$24,0)</f>
        <v>0</v>
      </c>
      <c r="F29" s="22">
        <f>IFERROR(+Table!E29/Table!E$24,0)</f>
        <v>0</v>
      </c>
      <c r="G29" s="22">
        <f>IFERROR(+Table!F29/Table!F$24,0)</f>
        <v>0</v>
      </c>
      <c r="H29" s="22">
        <f>IFERROR(+Table!G29/Table!G$24,0)</f>
        <v>6.9108500345542499E-4</v>
      </c>
      <c r="I29" s="22">
        <f>IFERROR(+Table!H29/Table!H$24,0)</f>
        <v>6.9589422407794019E-4</v>
      </c>
      <c r="J29" s="22">
        <f>IFERROR(+Table!I29/Table!I$24,0)</f>
        <v>7.1073205401563609E-4</v>
      </c>
      <c r="K29" s="22">
        <f>IFERROR(+Table!J29/Table!J$24,0)</f>
        <v>7.0224719101123594E-4</v>
      </c>
      <c r="L29" s="22">
        <f>IFERROR(+Table!K29/Table!K$24,0)</f>
        <v>7.0571630204657732E-4</v>
      </c>
      <c r="M29" s="24"/>
    </row>
    <row r="30" spans="1:13" x14ac:dyDescent="0.25">
      <c r="A30" s="7"/>
      <c r="B30" s="4" t="s">
        <v>20</v>
      </c>
      <c r="C30" s="22">
        <f>IFERROR(+Table!B30/Table!B$24,0)</f>
        <v>6.5445026178010471E-3</v>
      </c>
      <c r="D30" s="22">
        <f>IFERROR(+Table!C30/Table!C$24,0)</f>
        <v>5.9366754617414244E-3</v>
      </c>
      <c r="E30" s="22">
        <f>IFERROR(+Table!D30/Table!D$24,0)</f>
        <v>7.3529411764705881E-3</v>
      </c>
      <c r="F30" s="22">
        <f>IFERROR(+Table!E30/Table!E$24,0)</f>
        <v>8.7542087542087539E-3</v>
      </c>
      <c r="G30" s="22">
        <f>IFERROR(+Table!F30/Table!F$24,0)</f>
        <v>8.8858509911141498E-3</v>
      </c>
      <c r="H30" s="22">
        <f>IFERROR(+Table!G30/Table!G$24,0)</f>
        <v>7.601935038009675E-3</v>
      </c>
      <c r="I30" s="22">
        <f>IFERROR(+Table!H30/Table!H$24,0)</f>
        <v>7.6548364648573418E-3</v>
      </c>
      <c r="J30" s="22">
        <f>IFERROR(+Table!I30/Table!I$24,0)</f>
        <v>8.5287846481876331E-3</v>
      </c>
      <c r="K30" s="22">
        <f>IFERROR(+Table!J30/Table!J$24,0)</f>
        <v>8.4269662921348312E-3</v>
      </c>
      <c r="L30" s="22">
        <f>IFERROR(+Table!K30/Table!K$24,0)</f>
        <v>8.4685956245589278E-3</v>
      </c>
      <c r="M30" s="24"/>
    </row>
    <row r="31" spans="1:13" x14ac:dyDescent="0.25">
      <c r="A31" s="7"/>
      <c r="B31" s="4" t="s">
        <v>9</v>
      </c>
      <c r="C31" s="22">
        <f>IFERROR(+Table!B31/Table!B$24,0)</f>
        <v>0.77552356020942403</v>
      </c>
      <c r="D31" s="22">
        <f>IFERROR(+Table!C31/Table!C$24,0)</f>
        <v>0.76451187335092352</v>
      </c>
      <c r="E31" s="22">
        <f>IFERROR(+Table!D31/Table!D$24,0)</f>
        <v>0.75401069518716579</v>
      </c>
      <c r="F31" s="22">
        <f>IFERROR(+Table!E31/Table!E$24,0)</f>
        <v>0.74949494949494955</v>
      </c>
      <c r="G31" s="22">
        <f>IFERROR(+Table!F31/Table!F$24,0)</f>
        <v>0.73820915926179087</v>
      </c>
      <c r="H31" s="22">
        <f>IFERROR(+Table!G31/Table!G$24,0)</f>
        <v>0.72840359364201801</v>
      </c>
      <c r="I31" s="22">
        <f>IFERROR(+Table!H31/Table!H$24,0)</f>
        <v>0.71398747390396655</v>
      </c>
      <c r="J31" s="22">
        <f>IFERROR(+Table!I31/Table!I$24,0)</f>
        <v>0.70149253731343286</v>
      </c>
      <c r="K31" s="22">
        <f>IFERROR(+Table!J31/Table!J$24,0)</f>
        <v>0.6910112359550562</v>
      </c>
      <c r="L31" s="22">
        <f>IFERROR(+Table!K31/Table!K$24,0)</f>
        <v>0.6718419195483416</v>
      </c>
      <c r="M31" s="24"/>
    </row>
    <row r="32" spans="1:13" x14ac:dyDescent="0.25">
      <c r="A32" s="7"/>
      <c r="B32" s="4" t="s">
        <v>10</v>
      </c>
      <c r="C32" s="22">
        <f>IFERROR(+Table!B32/Table!B$24,0)</f>
        <v>1.4397905759162303E-2</v>
      </c>
      <c r="D32" s="22">
        <f>IFERROR(+Table!C32/Table!C$24,0)</f>
        <v>1.7810026385224276E-2</v>
      </c>
      <c r="E32" s="22">
        <f>IFERROR(+Table!D32/Table!D$24,0)</f>
        <v>1.8048128342245989E-2</v>
      </c>
      <c r="F32" s="22">
        <f>IFERROR(+Table!E32/Table!E$24,0)</f>
        <v>1.6835016835016835E-2</v>
      </c>
      <c r="G32" s="22">
        <f>IFERROR(+Table!F32/Table!F$24,0)</f>
        <v>2.3923444976076555E-2</v>
      </c>
      <c r="H32" s="22">
        <f>IFERROR(+Table!G32/Table!G$24,0)</f>
        <v>2.8334485141672427E-2</v>
      </c>
      <c r="I32" s="22">
        <f>IFERROR(+Table!H32/Table!H$24,0)</f>
        <v>3.409881697981907E-2</v>
      </c>
      <c r="J32" s="22">
        <f>IFERROR(+Table!I32/Table!I$24,0)</f>
        <v>3.9090262970859983E-2</v>
      </c>
      <c r="K32" s="22">
        <f>IFERROR(+Table!J32/Table!J$24,0)</f>
        <v>3.7219101123595506E-2</v>
      </c>
      <c r="L32" s="22">
        <f>IFERROR(+Table!K32/Table!K$24,0)</f>
        <v>4.2342978122794639E-2</v>
      </c>
      <c r="M32" s="24"/>
    </row>
    <row r="33" spans="1:13" x14ac:dyDescent="0.25">
      <c r="A33" s="16"/>
      <c r="B33" s="14" t="s">
        <v>11</v>
      </c>
      <c r="C33" s="23">
        <f>IFERROR(+Table!B33/Table!B$24,0)</f>
        <v>2.5523560209424083E-2</v>
      </c>
      <c r="D33" s="23">
        <f>IFERROR(+Table!C33/Table!C$24,0)</f>
        <v>2.5725593667546173E-2</v>
      </c>
      <c r="E33" s="23">
        <f>IFERROR(+Table!D33/Table!D$24,0)</f>
        <v>2.7406417112299464E-2</v>
      </c>
      <c r="F33" s="23">
        <f>IFERROR(+Table!E33/Table!E$24,0)</f>
        <v>2.8956228956228958E-2</v>
      </c>
      <c r="G33" s="23">
        <f>IFERROR(+Table!F33/Table!F$24,0)</f>
        <v>2.7341079972658919E-2</v>
      </c>
      <c r="H33" s="23">
        <f>IFERROR(+Table!G33/Table!G$24,0)</f>
        <v>3.04077401520387E-2</v>
      </c>
      <c r="I33" s="23">
        <f>IFERROR(+Table!H33/Table!H$24,0)</f>
        <v>3.3402922755741124E-2</v>
      </c>
      <c r="J33" s="23">
        <f>IFERROR(+Table!I33/Table!I$24,0)</f>
        <v>3.1982942430703626E-2</v>
      </c>
      <c r="K33" s="23">
        <f>IFERROR(+Table!J33/Table!J$24,0)</f>
        <v>3.6516853932584269E-2</v>
      </c>
      <c r="L33" s="23">
        <f>IFERROR(+Table!K33/Table!K$24,0)</f>
        <v>4.728299223712068E-2</v>
      </c>
      <c r="M33" s="24"/>
    </row>
    <row r="34" spans="1:13" x14ac:dyDescent="0.25">
      <c r="A34" s="20" t="s">
        <v>5</v>
      </c>
      <c r="B34" s="19"/>
      <c r="C34" s="21">
        <f t="shared" ref="C34:L34" si="3">SUM(C35:C43)</f>
        <v>1</v>
      </c>
      <c r="D34" s="21">
        <f t="shared" si="3"/>
        <v>1.0000000000000002</v>
      </c>
      <c r="E34" s="21">
        <f t="shared" si="3"/>
        <v>0.99999999999999989</v>
      </c>
      <c r="F34" s="21">
        <f t="shared" si="3"/>
        <v>1</v>
      </c>
      <c r="G34" s="21">
        <f t="shared" si="3"/>
        <v>1</v>
      </c>
      <c r="H34" s="21">
        <f t="shared" si="3"/>
        <v>1</v>
      </c>
      <c r="I34" s="21">
        <f t="shared" si="3"/>
        <v>1</v>
      </c>
      <c r="J34" s="21">
        <f t="shared" si="3"/>
        <v>1</v>
      </c>
      <c r="K34" s="21">
        <f t="shared" si="3"/>
        <v>1</v>
      </c>
      <c r="L34" s="21">
        <f t="shared" si="3"/>
        <v>1</v>
      </c>
      <c r="M34" s="24"/>
    </row>
    <row r="35" spans="1:13" x14ac:dyDescent="0.25">
      <c r="A35" s="7"/>
      <c r="B35" s="4" t="s">
        <v>15</v>
      </c>
      <c r="C35" s="22">
        <f>IFERROR(+Table!B39/Table!B$38,0)</f>
        <v>4.4136191677175286E-2</v>
      </c>
      <c r="D35" s="22">
        <f>IFERROR(+Table!C39/Table!C$38,0)</f>
        <v>4.9586776859504134E-2</v>
      </c>
      <c r="E35" s="22">
        <f>IFERROR(+Table!D39/Table!D$38,0)</f>
        <v>5.0505050505050504E-2</v>
      </c>
      <c r="F35" s="22">
        <f>IFERROR(+Table!E39/Table!E$38,0)</f>
        <v>5.1227321237993596E-2</v>
      </c>
      <c r="G35" s="22">
        <f>IFERROR(+Table!F39/Table!F$38,0)</f>
        <v>5.1201671891327065E-2</v>
      </c>
      <c r="H35" s="22">
        <f>IFERROR(+Table!G39/Table!G$38,0)</f>
        <v>4.5362903225806453E-2</v>
      </c>
      <c r="I35" s="22">
        <f>IFERROR(+Table!H39/Table!H$38,0)</f>
        <v>3.6561264822134384E-2</v>
      </c>
      <c r="J35" s="22">
        <f>IFERROR(+Table!I39/Table!I$38,0)</f>
        <v>3.8210624417520968E-2</v>
      </c>
      <c r="K35" s="22">
        <f>IFERROR(+Table!J39/Table!J$38,0)</f>
        <v>3.9473684210526314E-2</v>
      </c>
      <c r="L35" s="22">
        <f>IFERROR(+Table!K39/Table!K$38,0)</f>
        <v>4.111986001749781E-2</v>
      </c>
      <c r="M35" s="24"/>
    </row>
    <row r="36" spans="1:13" x14ac:dyDescent="0.25">
      <c r="A36" s="7"/>
      <c r="B36" s="4" t="s">
        <v>6</v>
      </c>
      <c r="C36" s="22">
        <f>IFERROR(+Table!B40/Table!B$38,0)</f>
        <v>1.2610340479192938E-3</v>
      </c>
      <c r="D36" s="22">
        <f>IFERROR(+Table!C40/Table!C$38,0)</f>
        <v>1.1806375442739079E-3</v>
      </c>
      <c r="E36" s="22">
        <f>IFERROR(+Table!D40/Table!D$38,0)</f>
        <v>1.1223344556677891E-3</v>
      </c>
      <c r="F36" s="22">
        <f>IFERROR(+Table!E40/Table!E$38,0)</f>
        <v>1.0672358591248667E-3</v>
      </c>
      <c r="G36" s="22">
        <f>IFERROR(+Table!F40/Table!F$38,0)</f>
        <v>1.0449320794148381E-3</v>
      </c>
      <c r="H36" s="22">
        <f>IFERROR(+Table!G40/Table!G$38,0)</f>
        <v>1.0080645161290322E-3</v>
      </c>
      <c r="I36" s="22">
        <f>IFERROR(+Table!H40/Table!H$38,0)</f>
        <v>9.8814229249011851E-4</v>
      </c>
      <c r="J36" s="22">
        <f>IFERROR(+Table!I40/Table!I$38,0)</f>
        <v>9.3196644920782849E-4</v>
      </c>
      <c r="K36" s="22">
        <f>IFERROR(+Table!J40/Table!J$38,0)</f>
        <v>9.3984962406015032E-4</v>
      </c>
      <c r="L36" s="22">
        <f>IFERROR(+Table!K40/Table!K$38,0)</f>
        <v>8.7489063867016625E-4</v>
      </c>
      <c r="M36" s="24"/>
    </row>
    <row r="37" spans="1:13" x14ac:dyDescent="0.25">
      <c r="A37" s="7"/>
      <c r="B37" s="4" t="s">
        <v>14</v>
      </c>
      <c r="C37" s="22">
        <f>IFERROR(+Table!B41/Table!B$38,0)</f>
        <v>0.10466582597730138</v>
      </c>
      <c r="D37" s="22">
        <f>IFERROR(+Table!C41/Table!C$38,0)</f>
        <v>0.11216056670602124</v>
      </c>
      <c r="E37" s="22">
        <f>IFERROR(+Table!D41/Table!D$38,0)</f>
        <v>0.122334455667789</v>
      </c>
      <c r="F37" s="22">
        <f>IFERROR(+Table!E41/Table!E$38,0)</f>
        <v>0.11205976520811099</v>
      </c>
      <c r="G37" s="22">
        <f>IFERROR(+Table!F41/Table!F$38,0)</f>
        <v>0.11598746081504702</v>
      </c>
      <c r="H37" s="22">
        <f>IFERROR(+Table!G41/Table!G$38,0)</f>
        <v>0.11693548387096774</v>
      </c>
      <c r="I37" s="22">
        <f>IFERROR(+Table!H41/Table!H$38,0)</f>
        <v>0.10968379446640317</v>
      </c>
      <c r="J37" s="22">
        <f>IFERROR(+Table!I41/Table!I$38,0)</f>
        <v>0.10810810810810811</v>
      </c>
      <c r="K37" s="22">
        <f>IFERROR(+Table!J41/Table!J$38,0)</f>
        <v>0.10244360902255639</v>
      </c>
      <c r="L37" s="22">
        <f>IFERROR(+Table!K41/Table!K$38,0)</f>
        <v>0.11198600174978128</v>
      </c>
      <c r="M37" s="24"/>
    </row>
    <row r="38" spans="1:13" x14ac:dyDescent="0.25">
      <c r="A38" s="7"/>
      <c r="B38" s="4" t="s">
        <v>7</v>
      </c>
      <c r="C38" s="22">
        <f>IFERROR(+Table!B42/Table!B$38,0)</f>
        <v>2.1437578814627996E-2</v>
      </c>
      <c r="D38" s="22">
        <f>IFERROR(+Table!C42/Table!C$38,0)</f>
        <v>2.2432113341204249E-2</v>
      </c>
      <c r="E38" s="22">
        <f>IFERROR(+Table!D42/Table!D$38,0)</f>
        <v>2.2446689113355778E-2</v>
      </c>
      <c r="F38" s="22">
        <f>IFERROR(+Table!E42/Table!E$38,0)</f>
        <v>2.7748132337246531E-2</v>
      </c>
      <c r="G38" s="22">
        <f>IFERROR(+Table!F42/Table!F$38,0)</f>
        <v>2.5078369905956112E-2</v>
      </c>
      <c r="H38" s="22">
        <f>IFERROR(+Table!G42/Table!G$38,0)</f>
        <v>2.4193548387096774E-2</v>
      </c>
      <c r="I38" s="22">
        <f>IFERROR(+Table!H42/Table!H$38,0)</f>
        <v>2.0750988142292492E-2</v>
      </c>
      <c r="J38" s="22">
        <f>IFERROR(+Table!I42/Table!I$38,0)</f>
        <v>2.2367194780987885E-2</v>
      </c>
      <c r="K38" s="22">
        <f>IFERROR(+Table!J42/Table!J$38,0)</f>
        <v>2.819548872180451E-2</v>
      </c>
      <c r="L38" s="22">
        <f>IFERROR(+Table!K42/Table!K$38,0)</f>
        <v>3.0621172353455819E-2</v>
      </c>
      <c r="M38" s="22"/>
    </row>
    <row r="39" spans="1:13" x14ac:dyDescent="0.25">
      <c r="A39" s="7"/>
      <c r="B39" s="4" t="s">
        <v>8</v>
      </c>
      <c r="C39" s="22">
        <v>0</v>
      </c>
      <c r="D39" s="22">
        <v>0</v>
      </c>
      <c r="E39" s="22">
        <v>1.1223344556677891E-3</v>
      </c>
      <c r="F39" s="22">
        <v>1.0672358591248667E-3</v>
      </c>
      <c r="G39" s="22">
        <v>1.0449320794148381E-3</v>
      </c>
      <c r="H39" s="22">
        <v>1.0080645161290322E-3</v>
      </c>
      <c r="I39" s="22">
        <v>0</v>
      </c>
      <c r="J39" s="22">
        <v>0</v>
      </c>
      <c r="K39" s="22">
        <v>0</v>
      </c>
      <c r="L39" s="22">
        <f>IFERROR(+Table!K43/Table!K$38,0)</f>
        <v>0</v>
      </c>
      <c r="M39" s="22"/>
    </row>
    <row r="40" spans="1:13" x14ac:dyDescent="0.25">
      <c r="A40" s="7"/>
      <c r="B40" s="4" t="s">
        <v>20</v>
      </c>
      <c r="C40" s="22">
        <v>5.0441361916771753E-3</v>
      </c>
      <c r="D40" s="22">
        <v>4.7225501770956314E-3</v>
      </c>
      <c r="E40" s="22">
        <v>5.6116722783389446E-3</v>
      </c>
      <c r="F40" s="22">
        <v>4.2689434364994666E-3</v>
      </c>
      <c r="G40" s="22">
        <v>7.3145245559038665E-3</v>
      </c>
      <c r="H40" s="22">
        <v>7.0564516129032256E-3</v>
      </c>
      <c r="I40" s="22">
        <v>5.9288537549407111E-3</v>
      </c>
      <c r="J40" s="22">
        <v>5.5917986952469714E-3</v>
      </c>
      <c r="K40" s="22">
        <v>4.6992481203007516E-3</v>
      </c>
      <c r="L40" s="22">
        <f>IFERROR(+Table!K44/Table!K$38,0)</f>
        <v>6.1242344706911632E-3</v>
      </c>
      <c r="M40" s="22"/>
    </row>
    <row r="41" spans="1:13" x14ac:dyDescent="0.25">
      <c r="A41" s="7"/>
      <c r="B41" s="4" t="s">
        <v>9</v>
      </c>
      <c r="C41" s="22">
        <v>0.70996216897856246</v>
      </c>
      <c r="D41" s="22">
        <v>0.69893742621015353</v>
      </c>
      <c r="E41" s="22">
        <v>0.69248035914702577</v>
      </c>
      <c r="F41" s="22">
        <v>0.68943436499466382</v>
      </c>
      <c r="G41" s="22">
        <v>0.6854754440961337</v>
      </c>
      <c r="H41" s="22">
        <v>0.67641129032258063</v>
      </c>
      <c r="I41" s="22">
        <v>0.68774703557312256</v>
      </c>
      <c r="J41" s="22">
        <v>0.67287977632805218</v>
      </c>
      <c r="K41" s="22">
        <v>0.6757518796992481</v>
      </c>
      <c r="L41" s="22">
        <f>IFERROR(+Table!K45/Table!K$38,0)</f>
        <v>0.63167104111986005</v>
      </c>
      <c r="M41" s="24"/>
    </row>
    <row r="42" spans="1:13" hidden="1" x14ac:dyDescent="0.25">
      <c r="A42" s="7"/>
      <c r="B42" s="4" t="s">
        <v>10</v>
      </c>
      <c r="C42" s="22">
        <v>4.4136191677175286E-2</v>
      </c>
      <c r="D42" s="22">
        <v>4.3683589138134596E-2</v>
      </c>
      <c r="E42" s="22">
        <v>4.4893378226711557E-2</v>
      </c>
      <c r="F42" s="22">
        <v>4.3756670224119533E-2</v>
      </c>
      <c r="G42" s="22">
        <v>4.8066875653082548E-2</v>
      </c>
      <c r="H42" s="22">
        <v>5.7459677419354836E-2</v>
      </c>
      <c r="I42" s="22">
        <v>6.1264822134387352E-2</v>
      </c>
      <c r="J42" s="22">
        <v>6.8965517241379309E-2</v>
      </c>
      <c r="K42" s="22">
        <v>6.3909774436090222E-2</v>
      </c>
      <c r="L42" s="22">
        <f>IFERROR(+Table!K46/Table!K$38,0)</f>
        <v>6.9116360454943127E-2</v>
      </c>
      <c r="M42" s="24"/>
    </row>
    <row r="43" spans="1:13" x14ac:dyDescent="0.25">
      <c r="A43" s="16"/>
      <c r="B43" s="14" t="s">
        <v>11</v>
      </c>
      <c r="C43" s="23">
        <v>6.9356872635561159E-2</v>
      </c>
      <c r="D43" s="23">
        <v>6.7296340023612747E-2</v>
      </c>
      <c r="E43" s="23">
        <v>5.9483726150392817E-2</v>
      </c>
      <c r="F43" s="23">
        <v>6.9370330843116335E-2</v>
      </c>
      <c r="G43" s="23">
        <v>6.4785788923719959E-2</v>
      </c>
      <c r="H43" s="23">
        <v>7.0564516129032265E-2</v>
      </c>
      <c r="I43" s="23">
        <v>7.7075098814229248E-2</v>
      </c>
      <c r="J43" s="23">
        <v>8.2945013979496732E-2</v>
      </c>
      <c r="K43" s="23">
        <v>8.4586466165413529E-2</v>
      </c>
      <c r="L43" s="23">
        <f>IFERROR(+Table!K47/Table!K$38,0)</f>
        <v>0.10848643919510061</v>
      </c>
      <c r="M43" s="24"/>
    </row>
    <row r="44" spans="1:13" x14ac:dyDescent="0.25">
      <c r="A44" s="7" t="s">
        <v>12</v>
      </c>
      <c r="B44" s="4"/>
      <c r="C44" s="21">
        <v>1</v>
      </c>
      <c r="D44" s="21">
        <v>1</v>
      </c>
      <c r="E44" s="21">
        <v>1</v>
      </c>
      <c r="F44" s="21">
        <v>1</v>
      </c>
      <c r="G44" s="21">
        <v>0.99999999999999989</v>
      </c>
      <c r="H44" s="21">
        <v>1</v>
      </c>
      <c r="I44" s="21">
        <v>1</v>
      </c>
      <c r="J44" s="21">
        <v>1</v>
      </c>
      <c r="K44" s="21">
        <v>1</v>
      </c>
      <c r="L44" s="21">
        <f t="shared" ref="C44:L44" si="4">SUM(L45:L53)</f>
        <v>0.99999999999999989</v>
      </c>
    </row>
    <row r="45" spans="1:13" x14ac:dyDescent="0.25">
      <c r="A45" s="7"/>
      <c r="B45" s="4" t="s">
        <v>15</v>
      </c>
      <c r="C45" s="22">
        <v>1.9041574103459219E-2</v>
      </c>
      <c r="D45" s="22">
        <v>1.8641010222489478E-2</v>
      </c>
      <c r="E45" s="22">
        <v>1.8260869565217393E-2</v>
      </c>
      <c r="F45" s="22">
        <v>1.8012946805516464E-2</v>
      </c>
      <c r="G45" s="22">
        <v>1.8369690011481057E-2</v>
      </c>
      <c r="H45" s="22">
        <v>1.9160326852634545E-2</v>
      </c>
      <c r="I45" s="22">
        <v>1.9301731478853251E-2</v>
      </c>
      <c r="J45" s="22">
        <v>2.1216407355021217E-2</v>
      </c>
      <c r="K45" s="22">
        <v>2.4932249322493227E-2</v>
      </c>
      <c r="L45" s="22">
        <f>IFERROR((+Table!K49)/(Table!K$48),0)</f>
        <v>2.5459317585301837E-2</v>
      </c>
    </row>
    <row r="46" spans="1:13" x14ac:dyDescent="0.25">
      <c r="B46" s="4" t="s">
        <v>6</v>
      </c>
      <c r="C46" s="22">
        <v>4.7603935258648047E-3</v>
      </c>
      <c r="D46" s="22">
        <v>4.2092603728202047E-3</v>
      </c>
      <c r="E46" s="22">
        <v>3.7681159420289855E-3</v>
      </c>
      <c r="F46" s="22">
        <v>4.2217844075429214E-3</v>
      </c>
      <c r="G46" s="22">
        <v>4.3053960964408722E-3</v>
      </c>
      <c r="H46" s="22">
        <v>3.9447731755424065E-3</v>
      </c>
      <c r="I46" s="22">
        <v>4.2577348850411584E-3</v>
      </c>
      <c r="J46" s="22">
        <v>3.9603960396039604E-3</v>
      </c>
      <c r="K46" s="22">
        <v>3.7940379403794038E-3</v>
      </c>
      <c r="L46" s="22">
        <f>IFERROR((+Table!K50)/(Table!K$48),0)</f>
        <v>2.8871391076115485E-3</v>
      </c>
    </row>
    <row r="47" spans="1:13" x14ac:dyDescent="0.25">
      <c r="A47" s="7"/>
      <c r="B47" s="4" t="s">
        <v>14</v>
      </c>
      <c r="C47" s="22">
        <v>4.3795620437956206E-2</v>
      </c>
      <c r="D47" s="22">
        <v>4.2092603728202047E-2</v>
      </c>
      <c r="E47" s="22">
        <v>4.5217391304347827E-2</v>
      </c>
      <c r="F47" s="22">
        <v>5.0098508302842668E-2</v>
      </c>
      <c r="G47" s="22">
        <v>5.4535017221584388E-2</v>
      </c>
      <c r="H47" s="22">
        <v>5.4381515919977461E-2</v>
      </c>
      <c r="I47" s="22">
        <v>5.47828555208629E-2</v>
      </c>
      <c r="J47" s="22">
        <v>5.5728429985855726E-2</v>
      </c>
      <c r="K47" s="22">
        <v>5.5555555555555552E-2</v>
      </c>
      <c r="L47" s="22">
        <f>IFERROR((+Table!K51)/(Table!K$48),0)</f>
        <v>5.4068241469816272E-2</v>
      </c>
    </row>
    <row r="48" spans="1:13" x14ac:dyDescent="0.25">
      <c r="A48" s="7"/>
      <c r="B48" s="4" t="s">
        <v>7</v>
      </c>
      <c r="C48" s="22">
        <f>IFERROR((+Table!B52)/(Table!B$48),0)</f>
        <v>1.1424944462075532E-2</v>
      </c>
      <c r="D48" s="22">
        <f>IFERROR((+Table!C52)/(Table!C$48),0)</f>
        <v>1.2327119663259171E-2</v>
      </c>
      <c r="E48" s="22">
        <f>IFERROR((+Table!D52)/(Table!D$48),0)</f>
        <v>1.6521739130434782E-2</v>
      </c>
      <c r="F48" s="22">
        <f>IFERROR((+Table!E52)/(Table!E$48),0)</f>
        <v>1.7450042217844075E-2</v>
      </c>
      <c r="G48" s="22">
        <f>IFERROR((+Table!F52)/(Table!F$48),0)</f>
        <v>1.8656716417910446E-2</v>
      </c>
      <c r="H48" s="22">
        <f>IFERROR((+Table!G52)/(Table!G$48),0)</f>
        <v>1.7751479289940829E-2</v>
      </c>
      <c r="I48" s="22">
        <f>IFERROR((+Table!H52)/(Table!H$48),0)</f>
        <v>2.0437127448197558E-2</v>
      </c>
      <c r="J48" s="22">
        <f>IFERROR((+Table!I52)/(Table!I$48),0)</f>
        <v>2.1782178217821781E-2</v>
      </c>
      <c r="K48" s="22">
        <f>IFERROR((+Table!J52)/(Table!J$48),0)</f>
        <v>2.113821138211382E-2</v>
      </c>
      <c r="L48" s="22">
        <f>IFERROR((+Table!K52)/(Table!K$48),0)</f>
        <v>2.0997375328083989E-2</v>
      </c>
    </row>
    <row r="49" spans="1:13" x14ac:dyDescent="0.25">
      <c r="A49" s="7"/>
      <c r="B49" s="4" t="s">
        <v>8</v>
      </c>
      <c r="C49" s="22">
        <v>6.3471913678197394E-4</v>
      </c>
      <c r="D49" s="22">
        <v>9.0198436560432957E-4</v>
      </c>
      <c r="E49" s="22">
        <v>2.8985507246376811E-4</v>
      </c>
      <c r="F49" s="22">
        <v>2.8145229383619476E-4</v>
      </c>
      <c r="G49" s="22">
        <v>2.8702640642939151E-4</v>
      </c>
      <c r="H49" s="22">
        <v>5.6353902507748658E-4</v>
      </c>
      <c r="I49" s="22">
        <v>5.676979846721544E-4</v>
      </c>
      <c r="J49" s="22">
        <v>8.4865629420084862E-4</v>
      </c>
      <c r="K49" s="22">
        <v>5.4200542005420054E-4</v>
      </c>
      <c r="L49" s="22">
        <f>IFERROR((+Table!K53)/(Table!K$48),0)</f>
        <v>5.2493438320209973E-4</v>
      </c>
    </row>
    <row r="50" spans="1:13" x14ac:dyDescent="0.25">
      <c r="A50" s="7"/>
      <c r="B50" s="4" t="s">
        <v>20</v>
      </c>
      <c r="C50" s="22">
        <v>2.5388765471278957E-3</v>
      </c>
      <c r="D50" s="22">
        <v>1.8039687312086591E-3</v>
      </c>
      <c r="E50" s="22">
        <v>2.6086956521739132E-3</v>
      </c>
      <c r="F50" s="22">
        <v>2.8145229383619475E-3</v>
      </c>
      <c r="G50" s="22">
        <v>2.2962112514351321E-3</v>
      </c>
      <c r="H50" s="22">
        <v>2.2541561003099463E-3</v>
      </c>
      <c r="I50" s="22">
        <v>4.2577348850411584E-3</v>
      </c>
      <c r="J50" s="22">
        <v>3.3946251768033945E-3</v>
      </c>
      <c r="K50" s="22">
        <v>4.0650406504065045E-3</v>
      </c>
      <c r="L50" s="22">
        <f>IFERROR((+Table!K54)/(Table!K$48),0)</f>
        <v>3.937007874015748E-3</v>
      </c>
    </row>
    <row r="51" spans="1:13" x14ac:dyDescent="0.25">
      <c r="A51" s="7"/>
      <c r="B51" s="4" t="s">
        <v>9</v>
      </c>
      <c r="C51" s="22">
        <v>0.66391621707394477</v>
      </c>
      <c r="D51" s="22">
        <v>0.64942874323511723</v>
      </c>
      <c r="E51" s="22">
        <v>0.63826086956521744</v>
      </c>
      <c r="F51" s="22">
        <v>0.63580073177596397</v>
      </c>
      <c r="G51" s="22">
        <v>0.63461538461538458</v>
      </c>
      <c r="H51" s="22">
        <v>0.62890955198647502</v>
      </c>
      <c r="I51" s="22">
        <v>0.61850695430031222</v>
      </c>
      <c r="J51" s="22">
        <v>0.62065063649222063</v>
      </c>
      <c r="K51" s="22">
        <v>0.61490514905149052</v>
      </c>
      <c r="L51" s="22">
        <f>IFERROR((+Table!K55)/(Table!K$48),0)</f>
        <v>0.61312335958005248</v>
      </c>
    </row>
    <row r="52" spans="1:13" hidden="1" x14ac:dyDescent="0.25">
      <c r="A52" s="7"/>
      <c r="B52" s="4" t="s">
        <v>10</v>
      </c>
      <c r="C52" s="22">
        <v>0.20660107902253252</v>
      </c>
      <c r="D52" s="22">
        <v>0.23150932050511125</v>
      </c>
      <c r="E52" s="22">
        <v>0.22782608695652173</v>
      </c>
      <c r="F52" s="22">
        <v>0.22431747818744724</v>
      </c>
      <c r="G52" s="22">
        <v>0.22560275545350172</v>
      </c>
      <c r="H52" s="22">
        <v>0.22964215271907579</v>
      </c>
      <c r="I52" s="22">
        <v>0.24098779449332955</v>
      </c>
      <c r="J52" s="22">
        <v>0.23988684582743988</v>
      </c>
      <c r="K52" s="22">
        <v>0.23821138211382115</v>
      </c>
      <c r="L52" s="22">
        <f>IFERROR((+Table!K56)/(Table!K$48),0)</f>
        <v>0.23779527559055119</v>
      </c>
    </row>
    <row r="53" spans="1:13" x14ac:dyDescent="0.25">
      <c r="A53" s="16"/>
      <c r="B53" s="14" t="s">
        <v>11</v>
      </c>
      <c r="C53" s="23">
        <v>4.7286575690257064E-2</v>
      </c>
      <c r="D53" s="23">
        <v>3.9085989176187615E-2</v>
      </c>
      <c r="E53" s="23">
        <v>4.7246376811594201E-2</v>
      </c>
      <c r="F53" s="23">
        <v>4.7002533070644524E-2</v>
      </c>
      <c r="G53" s="23">
        <v>4.1331802525832378E-2</v>
      </c>
      <c r="H53" s="23">
        <v>4.3392504930966469E-2</v>
      </c>
      <c r="I53" s="23">
        <v>3.6900369003690037E-2</v>
      </c>
      <c r="J53" s="23">
        <v>3.2531824611032531E-2</v>
      </c>
      <c r="K53" s="23">
        <v>3.685636856368564E-2</v>
      </c>
      <c r="L53" s="23">
        <f>IFERROR((+Table!K57)/(Table!K$48),0)</f>
        <v>4.1207349081364829E-2</v>
      </c>
    </row>
    <row r="54" spans="1:13" x14ac:dyDescent="0.25">
      <c r="A54" s="7" t="s">
        <v>1</v>
      </c>
      <c r="B54" s="4"/>
      <c r="C54" s="21">
        <v>1</v>
      </c>
      <c r="D54" s="21">
        <v>0.99999999999999989</v>
      </c>
      <c r="E54" s="21">
        <v>1</v>
      </c>
      <c r="F54" s="21">
        <v>1</v>
      </c>
      <c r="G54" s="21">
        <v>1</v>
      </c>
      <c r="H54" s="21">
        <v>0.99999999999999989</v>
      </c>
      <c r="I54" s="21">
        <v>1</v>
      </c>
      <c r="J54" s="21">
        <v>1</v>
      </c>
      <c r="K54" s="21">
        <v>1</v>
      </c>
      <c r="L54" s="21">
        <f t="shared" ref="C54:L54" si="5">SUM(L55:L63)</f>
        <v>1</v>
      </c>
    </row>
    <row r="55" spans="1:13" x14ac:dyDescent="0.25">
      <c r="A55" s="4"/>
      <c r="B55" s="4" t="s">
        <v>15</v>
      </c>
      <c r="C55" s="22">
        <v>2.850877192982456E-2</v>
      </c>
      <c r="D55" s="22">
        <v>2.9706451045878011E-2</v>
      </c>
      <c r="E55" s="22">
        <v>2.9638512934726743E-2</v>
      </c>
      <c r="F55" s="22">
        <v>2.9456066945606693E-2</v>
      </c>
      <c r="G55" s="22">
        <v>3.048780487804878E-2</v>
      </c>
      <c r="H55" s="22">
        <v>2.989311957247829E-2</v>
      </c>
      <c r="I55" s="22">
        <v>2.9135967849966509E-2</v>
      </c>
      <c r="J55" s="22">
        <v>3.1088944305901912E-2</v>
      </c>
      <c r="K55" s="22">
        <v>3.3667853674328264E-2</v>
      </c>
      <c r="L55" s="22">
        <f>IFERROR(+Table!K59/Table!K$58,0)</f>
        <v>3.4065934065934063E-2</v>
      </c>
      <c r="M55" s="32"/>
    </row>
    <row r="56" spans="1:13" x14ac:dyDescent="0.25">
      <c r="A56" s="7"/>
      <c r="B56" s="4" t="s">
        <v>6</v>
      </c>
      <c r="C56" s="22">
        <v>3.6549707602339179E-3</v>
      </c>
      <c r="D56" s="22">
        <v>3.1640007031112673E-3</v>
      </c>
      <c r="E56" s="22">
        <v>2.9124550282679457E-3</v>
      </c>
      <c r="F56" s="22">
        <v>3.0125523012552303E-3</v>
      </c>
      <c r="G56" s="22">
        <v>3.0487804878048782E-3</v>
      </c>
      <c r="H56" s="22">
        <v>2.6720106880427524E-3</v>
      </c>
      <c r="I56" s="22">
        <v>2.8466175485599462E-3</v>
      </c>
      <c r="J56" s="22">
        <v>2.6600166251039069E-3</v>
      </c>
      <c r="K56" s="22">
        <v>2.589834898025251E-3</v>
      </c>
      <c r="L56" s="22">
        <f>IFERROR(+Table!K60/Table!K$58,0)</f>
        <v>2.0408163265306124E-3</v>
      </c>
      <c r="M56" s="32"/>
    </row>
    <row r="57" spans="1:13" x14ac:dyDescent="0.25">
      <c r="A57" s="7"/>
      <c r="B57" s="4" t="s">
        <v>14</v>
      </c>
      <c r="C57" s="22">
        <v>7.1820175438596492E-2</v>
      </c>
      <c r="D57" s="22">
        <v>7.2772016171559151E-2</v>
      </c>
      <c r="E57" s="22">
        <v>7.7608360459139963E-2</v>
      </c>
      <c r="F57" s="22">
        <v>7.9665271966527201E-2</v>
      </c>
      <c r="G57" s="22">
        <v>8.3672086720867206E-2</v>
      </c>
      <c r="H57" s="22">
        <v>8.4168336673346694E-2</v>
      </c>
      <c r="I57" s="22">
        <v>8.4058941728064301E-2</v>
      </c>
      <c r="J57" s="22">
        <v>8.5619285120532004E-2</v>
      </c>
      <c r="K57" s="22">
        <v>8.5626416315959852E-2</v>
      </c>
      <c r="L57" s="22">
        <f>IFERROR(+Table!K61/Table!K$58,0)</f>
        <v>8.7284144427001567E-2</v>
      </c>
      <c r="M57" s="32"/>
    </row>
    <row r="58" spans="1:13" x14ac:dyDescent="0.25">
      <c r="A58" s="7"/>
      <c r="B58" s="4" t="s">
        <v>7</v>
      </c>
      <c r="C58" s="22">
        <f>IFERROR(+Table!B62/Table!B$58,0)</f>
        <v>1.6081871345029239E-2</v>
      </c>
      <c r="D58" s="22">
        <f>IFERROR(+Table!C62/Table!C$58,0)</f>
        <v>1.669889259975391E-2</v>
      </c>
      <c r="E58" s="22">
        <f>IFERROR(+Table!D62/Table!D$58,0)</f>
        <v>1.8845297241733769E-2</v>
      </c>
      <c r="F58" s="22">
        <f>IFERROR(+Table!E62/Table!E$58,0)</f>
        <v>2.0083682008368201E-2</v>
      </c>
      <c r="G58" s="22">
        <f>IFERROR(+Table!F62/Table!F$58,0)</f>
        <v>2.0663956639566397E-2</v>
      </c>
      <c r="H58" s="22">
        <f>IFERROR(+Table!G62/Table!G$58,0)</f>
        <v>2.0207080828323315E-2</v>
      </c>
      <c r="I58" s="22">
        <f>IFERROR(+Table!H62/Table!H$58,0)</f>
        <v>2.1265907568653718E-2</v>
      </c>
      <c r="J58" s="22">
        <f>IFERROR(+Table!I62/Table!I$58,0)</f>
        <v>2.2277639235245221E-2</v>
      </c>
      <c r="K58" s="22">
        <f>IFERROR(+Table!J62/Table!J$58,0)</f>
        <v>2.2661055357720946E-2</v>
      </c>
      <c r="L58" s="22">
        <f>IFERROR(+Table!K62/Table!K$58,0)</f>
        <v>2.2605965463108321E-2</v>
      </c>
      <c r="M58" s="32"/>
    </row>
    <row r="59" spans="1:13" x14ac:dyDescent="0.25">
      <c r="A59" s="4"/>
      <c r="B59" s="4" t="s">
        <v>8</v>
      </c>
      <c r="C59" s="22">
        <f>IFERROR(+Table!B63/Table!B$58,0)</f>
        <v>3.6549707602339179E-4</v>
      </c>
      <c r="D59" s="22">
        <f>IFERROR(+Table!C63/Table!C$58,0)</f>
        <v>5.2733345051854451E-4</v>
      </c>
      <c r="E59" s="22">
        <f>IFERROR(+Table!D63/Table!D$58,0)</f>
        <v>3.4264176803152307E-4</v>
      </c>
      <c r="F59" s="22">
        <f>IFERROR(+Table!E63/Table!E$58,0)</f>
        <v>3.3472803347280337E-4</v>
      </c>
      <c r="G59" s="22">
        <f>IFERROR(+Table!F63/Table!F$58,0)</f>
        <v>3.3875338753387534E-4</v>
      </c>
      <c r="H59" s="22">
        <f>IFERROR(+Table!G63/Table!G$58,0)</f>
        <v>6.680026720106881E-4</v>
      </c>
      <c r="I59" s="22">
        <f>IFERROR(+Table!H63/Table!H$58,0)</f>
        <v>5.0234427327528462E-4</v>
      </c>
      <c r="J59" s="22">
        <f>IFERROR(+Table!I63/Table!I$58,0)</f>
        <v>6.6500415627597672E-4</v>
      </c>
      <c r="K59" s="22">
        <f>IFERROR(+Table!J63/Table!J$58,0)</f>
        <v>4.8559404337973454E-4</v>
      </c>
      <c r="L59" s="22">
        <f>IFERROR(+Table!K63/Table!K$58,0)</f>
        <v>4.7095761381475666E-4</v>
      </c>
      <c r="M59" s="32"/>
    </row>
    <row r="60" spans="1:13" x14ac:dyDescent="0.25">
      <c r="A60" s="4"/>
      <c r="B60" s="4" t="s">
        <v>20</v>
      </c>
      <c r="C60" s="22">
        <f>IFERROR(+Table!B64/Table!B$58,0)</f>
        <v>4.0204678362573097E-3</v>
      </c>
      <c r="D60" s="22">
        <f>IFERROR(+Table!C64/Table!C$58,0)</f>
        <v>3.3397785199507824E-3</v>
      </c>
      <c r="E60" s="22">
        <f>IFERROR(+Table!D64/Table!D$58,0)</f>
        <v>4.2830221003940377E-3</v>
      </c>
      <c r="F60" s="22">
        <f>IFERROR(+Table!E64/Table!E$58,0)</f>
        <v>4.5188284518828453E-3</v>
      </c>
      <c r="G60" s="22">
        <f>IFERROR(+Table!F64/Table!F$58,0)</f>
        <v>4.7425474254742545E-3</v>
      </c>
      <c r="H60" s="22">
        <f>IFERROR(+Table!G64/Table!G$58,0)</f>
        <v>4.3420173680694726E-3</v>
      </c>
      <c r="I60" s="22">
        <f>IFERROR(+Table!H64/Table!H$58,0)</f>
        <v>5.3583389149363695E-3</v>
      </c>
      <c r="J60" s="22">
        <f>IFERROR(+Table!I64/Table!I$58,0)</f>
        <v>4.9875311720698253E-3</v>
      </c>
      <c r="K60" s="22">
        <f>IFERROR(+Table!J64/Table!J$58,0)</f>
        <v>5.179669796050502E-3</v>
      </c>
      <c r="L60" s="22">
        <f>IFERROR(+Table!K64/Table!K$58,0)</f>
        <v>5.3375196232339087E-3</v>
      </c>
      <c r="M60" s="32"/>
    </row>
    <row r="61" spans="1:13" x14ac:dyDescent="0.25">
      <c r="A61" s="4"/>
      <c r="B61" s="4" t="s">
        <v>9</v>
      </c>
      <c r="C61" s="22">
        <f>IFERROR(+Table!B65/Table!B$58,0)</f>
        <v>0.70175438596491224</v>
      </c>
      <c r="D61" s="22">
        <f>IFERROR(+Table!C65/Table!C$58,0)</f>
        <v>0.68746704165934258</v>
      </c>
      <c r="E61" s="22">
        <f>IFERROR(+Table!D65/Table!D$58,0)</f>
        <v>0.67620352921021076</v>
      </c>
      <c r="F61" s="22">
        <f>IFERROR(+Table!E65/Table!E$58,0)</f>
        <v>0.67246861924686196</v>
      </c>
      <c r="G61" s="22">
        <f>IFERROR(+Table!F65/Table!F$58,0)</f>
        <v>0.66852981029810299</v>
      </c>
      <c r="H61" s="22">
        <f>IFERROR(+Table!G65/Table!G$58,0)</f>
        <v>0.66082164328657311</v>
      </c>
      <c r="I61" s="22">
        <f>IFERROR(+Table!H65/Table!H$58,0)</f>
        <v>0.65321500334896188</v>
      </c>
      <c r="J61" s="22">
        <f>IFERROR(+Table!I65/Table!I$58,0)</f>
        <v>0.64887780548628426</v>
      </c>
      <c r="K61" s="22">
        <f>IFERROR(+Table!J65/Table!J$58,0)</f>
        <v>0.64292651343476859</v>
      </c>
      <c r="L61" s="22">
        <f>IFERROR(+Table!K65/Table!K$58,0)</f>
        <v>0.6295133437990581</v>
      </c>
      <c r="M61" s="32"/>
    </row>
    <row r="62" spans="1:13" hidden="1" x14ac:dyDescent="0.25">
      <c r="A62" s="4"/>
      <c r="B62" s="4" t="s">
        <v>10</v>
      </c>
      <c r="C62" s="22">
        <f>IFERROR(+Table!B66/Table!B$58,0)</f>
        <v>0.12938596491228072</v>
      </c>
      <c r="D62" s="22">
        <f>IFERROR(+Table!C66/Table!C$58,0)</f>
        <v>0.14659869924415539</v>
      </c>
      <c r="E62" s="22">
        <f>IFERROR(+Table!D66/Table!D$58,0)</f>
        <v>0.14613671406544457</v>
      </c>
      <c r="F62" s="22">
        <f>IFERROR(+Table!E66/Table!E$58,0)</f>
        <v>0.14443514644351466</v>
      </c>
      <c r="G62" s="22">
        <f>IFERROR(+Table!F66/Table!F$58,0)</f>
        <v>0.14684959349593496</v>
      </c>
      <c r="H62" s="22">
        <f>IFERROR(+Table!G66/Table!G$58,0)</f>
        <v>0.15247160988643954</v>
      </c>
      <c r="I62" s="22">
        <f>IFERROR(+Table!H66/Table!H$58,0)</f>
        <v>0.16075016744809109</v>
      </c>
      <c r="J62" s="22">
        <f>IFERROR(+Table!I66/Table!I$58,0)</f>
        <v>0.16242726517040731</v>
      </c>
      <c r="K62" s="22">
        <f>IFERROR(+Table!J66/Table!J$58,0)</f>
        <v>0.16186468112657817</v>
      </c>
      <c r="L62" s="22">
        <f>IFERROR(+Table!K66/Table!K$58,0)</f>
        <v>0.1640502354788069</v>
      </c>
      <c r="M62" s="32"/>
    </row>
    <row r="63" spans="1:13" x14ac:dyDescent="0.25">
      <c r="A63" s="4"/>
      <c r="B63" s="14" t="s">
        <v>11</v>
      </c>
      <c r="C63" s="23">
        <f>IFERROR(+Table!B67/Table!B$58,0)</f>
        <v>4.4407894736842105E-2</v>
      </c>
      <c r="D63" s="23">
        <f>IFERROR(+Table!C67/Table!C$58,0)</f>
        <v>3.9725786605730354E-2</v>
      </c>
      <c r="E63" s="23">
        <f>IFERROR(+Table!D67/Table!D$58,0)</f>
        <v>4.4029467192050711E-2</v>
      </c>
      <c r="F63" s="23">
        <f>IFERROR(+Table!E67/Table!E$58,0)</f>
        <v>4.6025104602510462E-2</v>
      </c>
      <c r="G63" s="23">
        <f>IFERROR(+Table!F67/Table!F$58,0)</f>
        <v>4.1666666666666664E-2</v>
      </c>
      <c r="H63" s="23">
        <f>IFERROR(+Table!G67/Table!G$58,0)</f>
        <v>4.4756179024716097E-2</v>
      </c>
      <c r="I63" s="23">
        <f>IFERROR(+Table!H67/Table!H$58,0)</f>
        <v>4.2866711319490956E-2</v>
      </c>
      <c r="J63" s="23">
        <f>IFERROR(+Table!I67/Table!I$58,0)</f>
        <v>4.139650872817955E-2</v>
      </c>
      <c r="K63" s="23">
        <f>IFERROR(+Table!J67/Table!J$58,0)</f>
        <v>4.4998381353188732E-2</v>
      </c>
      <c r="L63" s="23">
        <f>IFERROR(+Table!K67/Table!K$58,0)</f>
        <v>5.4631083202511775E-2</v>
      </c>
      <c r="M63" s="32"/>
    </row>
    <row r="69" spans="2:12" x14ac:dyDescent="0.25">
      <c r="B69" s="25" t="s">
        <v>21</v>
      </c>
      <c r="C69" s="35">
        <f>(+Table!B25+Table!B26+Table!B27+Table!B28+Table!B29+Table!B30)/Table!B24</f>
        <v>0.18455497382198952</v>
      </c>
      <c r="D69" s="35">
        <f>(+Table!C25+Table!C26+Table!C27+Table!C28+Table!C29+Table!C30)/Table!C24</f>
        <v>0.19195250659630606</v>
      </c>
      <c r="E69" s="35">
        <f>(+Table!D25+Table!D26+Table!D27+Table!D28+Table!D29+Table!D30)/Table!D24</f>
        <v>0.20053475935828877</v>
      </c>
      <c r="F69" s="35">
        <f>(+Table!E25+Table!E26+Table!E27+Table!E28+Table!E29+Table!E30)/Table!E24</f>
        <v>0.20471380471380471</v>
      </c>
      <c r="G69" s="35">
        <f>(+Table!F25+Table!F26+Table!F27+Table!F28+Table!F29+Table!F30)/Table!F24</f>
        <v>0.21052631578947367</v>
      </c>
      <c r="H69" s="35">
        <f>(+Table!G25+Table!G26+Table!G27+Table!G28+Table!G29+Table!G30)/Table!G24</f>
        <v>0.2128541810642709</v>
      </c>
      <c r="I69" s="35">
        <f>(+Table!H25+Table!H26+Table!H27+Table!H28+Table!H29+Table!H30)/Table!H24</f>
        <v>0.21851078636047322</v>
      </c>
      <c r="J69" s="35">
        <f>(+Table!I25+Table!I26+Table!I27+Table!I28+Table!I29+Table!I30)/Table!I24</f>
        <v>0.22743425728500355</v>
      </c>
      <c r="K69" s="35">
        <f>(+Table!J25+Table!J26+Table!J27+Table!J28+Table!J29+Table!J30)/Table!J24</f>
        <v>0.23525280898876405</v>
      </c>
      <c r="L69" s="35">
        <f>(+Table!K25+Table!K26+Table!K27+Table!K28+Table!K29+Table!K30)/Table!K24</f>
        <v>0.23853211009174313</v>
      </c>
    </row>
    <row r="70" spans="2:12" x14ac:dyDescent="0.25">
      <c r="B70" s="25" t="s">
        <v>5</v>
      </c>
      <c r="C70" s="35">
        <f>(+Table!B39+Table!B40+Table!B41+Table!B42+Table!B43+Table!B44)/Table!B38</f>
        <v>0.17654476670870115</v>
      </c>
      <c r="D70" s="35">
        <f>(+Table!C39+Table!C40+Table!C41+Table!C42+Table!C43+Table!C44)/Table!C38</f>
        <v>0.19008264462809918</v>
      </c>
      <c r="E70" s="35">
        <f>(+Table!D39+Table!D40+Table!D41+Table!D42+Table!D43+Table!D44)/Table!D38</f>
        <v>0.2031425364758698</v>
      </c>
      <c r="F70" s="35">
        <f>(+Table!E39+Table!E40+Table!E41+Table!E42+Table!E43+Table!E44)/Table!E38</f>
        <v>0.19743863393810032</v>
      </c>
      <c r="G70" s="35">
        <f>(+Table!F39+Table!F40+Table!F41+Table!F42+Table!F43+Table!F44)/Table!F38</f>
        <v>0.20167189132706373</v>
      </c>
      <c r="H70" s="35">
        <f>(+Table!G39+Table!G40+Table!G41+Table!G42+Table!G43+Table!G44)/Table!G38</f>
        <v>0.19556451612903225</v>
      </c>
      <c r="I70" s="35">
        <f>(+Table!H39+Table!H40+Table!H41+Table!H42+Table!H43+Table!H44)/Table!H38</f>
        <v>0.17391304347826086</v>
      </c>
      <c r="J70" s="35">
        <f>(+Table!I39+Table!I40+Table!I41+Table!I42+Table!I43+Table!I44)/Table!I38</f>
        <v>0.17520969245107176</v>
      </c>
      <c r="K70" s="35">
        <f>(+Table!J39+Table!J40+Table!J41+Table!J42+Table!J43+Table!J44)/Table!J38</f>
        <v>0.17575187969924813</v>
      </c>
      <c r="L70" s="35">
        <f>(+Table!K39+Table!K40+Table!K41+Table!K42+Table!K43+Table!K44)/Table!K38</f>
        <v>0.19072615923009623</v>
      </c>
    </row>
    <row r="71" spans="2:12" x14ac:dyDescent="0.25">
      <c r="B71" s="25" t="s">
        <v>12</v>
      </c>
      <c r="C71" s="35">
        <f>(+Table!B49+Table!B50+Table!B51+Table!B52+Table!B53+Table!B54)/Table!B48</f>
        <v>8.2196128213265635E-2</v>
      </c>
      <c r="D71" s="35">
        <f>(+Table!C49+Table!C50+Table!C51+Table!C52+Table!C53+Table!C54)/Table!C48</f>
        <v>7.9975947083583881E-2</v>
      </c>
      <c r="E71" s="35">
        <f>(+Table!D49+Table!D50+Table!D51+Table!D52+Table!D53+Table!D54)/Table!D48</f>
        <v>8.666666666666667E-2</v>
      </c>
      <c r="F71" s="35">
        <f>(+Table!E49+Table!E50+Table!E51+Table!E52+Table!E53+Table!E54)/Table!E48</f>
        <v>9.2879256965944276E-2</v>
      </c>
      <c r="G71" s="35">
        <f>(+Table!F49+Table!F50+Table!F51+Table!F52+Table!F53+Table!F54)/Table!F48</f>
        <v>9.8450057405281288E-2</v>
      </c>
      <c r="H71" s="35">
        <f>(+Table!G49+Table!G50+Table!G51+Table!G52+Table!G53+Table!G54)/Table!G48</f>
        <v>9.8055790363482664E-2</v>
      </c>
      <c r="I71" s="35">
        <f>(+Table!H49+Table!H50+Table!H51+Table!H52+Table!H53+Table!H54)/Table!H48</f>
        <v>0.10360488220266818</v>
      </c>
      <c r="J71" s="35">
        <f>(+Table!I49+Table!I50+Table!I51+Table!I52+Table!I53+Table!I54)/Table!I48</f>
        <v>0.10693069306930693</v>
      </c>
      <c r="K71" s="35">
        <f>(+Table!J49+Table!J50+Table!J51+Table!J52+Table!J53+Table!J54)/Table!J48</f>
        <v>0.11002710027100271</v>
      </c>
      <c r="L71" s="35">
        <f>(+Table!K49+Table!K50+Table!K51+Table!K52+Table!K53+Table!K54)/Table!K48</f>
        <v>0.1078740157480315</v>
      </c>
    </row>
    <row r="72" spans="2:12" x14ac:dyDescent="0.25">
      <c r="B72" s="25" t="s">
        <v>1</v>
      </c>
      <c r="C72" s="35">
        <f>(+Table!B59+Table!B60+Table!B61+Table!B62+Table!B63+Table!B64)/Table!B58</f>
        <v>0.12445175438596491</v>
      </c>
      <c r="D72" s="35">
        <f>(+Table!C59+Table!C60+Table!C61+Table!C62+Table!C63+Table!C64)/Table!C58</f>
        <v>0.12620847249077166</v>
      </c>
      <c r="E72" s="35">
        <f>(+Table!D59+Table!D60+Table!D61+Table!D62+Table!D63+Table!D64)/Table!D58</f>
        <v>0.133630289532294</v>
      </c>
      <c r="F72" s="35">
        <f>(+Table!E59+Table!E60+Table!E61+Table!E62+Table!E63+Table!E64)/Table!E58</f>
        <v>0.13707112970711297</v>
      </c>
      <c r="G72" s="35">
        <f>(+Table!F59+Table!F60+Table!F61+Table!F62+Table!F63+Table!F64)/Table!F58</f>
        <v>0.14295392953929539</v>
      </c>
      <c r="H72" s="35">
        <f>(+Table!G59+Table!G60+Table!G61+Table!G62+Table!G63+Table!G64)/Table!G58</f>
        <v>0.14195056780227122</v>
      </c>
      <c r="I72" s="35">
        <f>(+Table!H59+Table!H60+Table!H61+Table!H62+Table!H63+Table!H64)/Table!H58</f>
        <v>0.14316811788345613</v>
      </c>
      <c r="J72" s="35">
        <f>(+Table!I59+Table!I60+Table!I61+Table!I62+Table!I63+Table!I64)/Table!I58</f>
        <v>0.14729842061512885</v>
      </c>
      <c r="K72" s="35">
        <f>(+Table!J59+Table!J60+Table!J61+Table!J62+Table!J63+Table!J64)/Table!J58</f>
        <v>0.15021042408546456</v>
      </c>
      <c r="L72" s="35">
        <f>(+Table!K59+Table!K60+Table!K61+Table!K62+Table!K63+Table!K64)/Table!K58</f>
        <v>0.15180533751962325</v>
      </c>
    </row>
  </sheetData>
  <printOptions horizontalCentered="1" verticalCentered="1"/>
  <pageMargins left="0.45" right="0.45" top="0.75" bottom="0.75" header="0.25" footer="0.3"/>
  <pageSetup scale="83" orientation="portrait" horizontalDpi="1200" verticalDpi="1200" r:id="rId1"/>
  <headerFooter scaleWithDoc="0">
    <oddFooter>&amp;R&amp;"+,Italic"&amp;8Information and Resource Management, Office of the Provost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</vt:lpstr>
      <vt:lpstr>Charts</vt:lpstr>
      <vt:lpstr>Pcts (Not to Print) 2025</vt:lpstr>
      <vt:lpstr>Charts!Print_Area</vt:lpstr>
      <vt:lpstr>'Pcts (Not to Print) 2025'!Print_Area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2026-04-12T23:55:04Z</cp:lastPrinted>
  <dcterms:created xsi:type="dcterms:W3CDTF">2015-12-04T21:49:47Z</dcterms:created>
  <dcterms:modified xsi:type="dcterms:W3CDTF">2026-04-13T00:19:24Z</dcterms:modified>
</cp:coreProperties>
</file>