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U:\provost\Data_Digest\2025-26\Excel\"/>
    </mc:Choice>
  </mc:AlternateContent>
  <xr:revisionPtr revIDLastSave="0" documentId="13_ncr:1_{8295768A-B7D1-4B9D-AF79-82C466FD65F1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Non-Federal" sheetId="4" r:id="rId1"/>
  </sheets>
  <definedNames>
    <definedName name="_xlnm.Print_Area" localSheetId="0">'Non-Federal'!$A$1:$K$34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8" i="4" l="1"/>
  <c r="C38" i="4"/>
  <c r="D38" i="4"/>
  <c r="E38" i="4"/>
  <c r="C39" i="4"/>
  <c r="D39" i="4"/>
  <c r="E39" i="4"/>
  <c r="B41" i="4"/>
  <c r="C41" i="4"/>
  <c r="C42" i="4" s="1"/>
  <c r="D41" i="4"/>
  <c r="D42" i="4" s="1"/>
  <c r="E41" i="4"/>
  <c r="F42" i="4"/>
  <c r="G42" i="4"/>
  <c r="F38" i="4"/>
  <c r="F39" i="4"/>
  <c r="F41" i="4"/>
  <c r="N28" i="4"/>
  <c r="K16" i="4"/>
  <c r="J39" i="4"/>
  <c r="J41" i="4"/>
  <c r="K39" i="4"/>
  <c r="M27" i="4"/>
  <c r="M26" i="4"/>
  <c r="M25" i="4"/>
  <c r="M24" i="4"/>
  <c r="M23" i="4"/>
  <c r="M22" i="4"/>
  <c r="M21" i="4"/>
  <c r="N26" i="4"/>
  <c r="N23" i="4"/>
  <c r="N22" i="4"/>
  <c r="N21" i="4"/>
  <c r="N24" i="4"/>
  <c r="N25" i="4"/>
  <c r="N27" i="4"/>
  <c r="J16" i="4"/>
  <c r="I16" i="4"/>
  <c r="H16" i="4"/>
  <c r="G16" i="4"/>
  <c r="F16" i="4"/>
  <c r="E16" i="4"/>
  <c r="D16" i="4"/>
  <c r="C16" i="4"/>
  <c r="B16" i="4"/>
  <c r="E42" i="4" l="1"/>
  <c r="N29" i="4"/>
  <c r="G41" i="4" l="1"/>
  <c r="H41" i="4"/>
  <c r="I41" i="4"/>
  <c r="K41" i="4"/>
  <c r="K42" i="4" s="1"/>
  <c r="I42" i="4" l="1"/>
  <c r="J42" i="4"/>
  <c r="H42" i="4"/>
  <c r="H39" i="4" l="1"/>
  <c r="G39" i="4"/>
  <c r="K38" i="4"/>
  <c r="J38" i="4"/>
  <c r="I38" i="4"/>
  <c r="H38" i="4"/>
  <c r="G38" i="4"/>
  <c r="I39" i="4"/>
</calcChain>
</file>

<file path=xl/sharedStrings.xml><?xml version="1.0" encoding="utf-8"?>
<sst xmlns="http://schemas.openxmlformats.org/spreadsheetml/2006/main" count="29" uniqueCount="29">
  <si>
    <t>Medicine</t>
  </si>
  <si>
    <t>Other Administrative Units</t>
  </si>
  <si>
    <t>Public Health</t>
  </si>
  <si>
    <t>Liberal Arts and Sciences</t>
  </si>
  <si>
    <t>Engineering</t>
  </si>
  <si>
    <t>Pharmacy</t>
  </si>
  <si>
    <t>Education</t>
  </si>
  <si>
    <t>Dentistry</t>
  </si>
  <si>
    <t>Nursing</t>
  </si>
  <si>
    <t>Graduate College</t>
  </si>
  <si>
    <t>Business</t>
  </si>
  <si>
    <t>Law</t>
  </si>
  <si>
    <t>Total</t>
  </si>
  <si>
    <t>Annual % Change in Total Research Awards</t>
  </si>
  <si>
    <t>Source: UI Research Information System (UIRIS)</t>
  </si>
  <si>
    <t>2015-16</t>
  </si>
  <si>
    <t>2016-17</t>
  </si>
  <si>
    <t>2017-18</t>
  </si>
  <si>
    <t>2018-19</t>
  </si>
  <si>
    <t>Other Colleges</t>
  </si>
  <si>
    <t>Non-Federal Research Awards by College (in millions)</t>
  </si>
  <si>
    <t>2019-20</t>
  </si>
  <si>
    <t>2020-21</t>
  </si>
  <si>
    <t>2021-22</t>
  </si>
  <si>
    <t>2022-23</t>
  </si>
  <si>
    <t>Note: The negative amount shown in Other Administrative Units in FY23 resulted from a contract timing issue that will be offset in FY24.  State amounts are excluded from the FY23 chart below.</t>
  </si>
  <si>
    <t>2023-24</t>
  </si>
  <si>
    <t>2024-25</t>
  </si>
  <si>
    <t>College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</si>
</sst>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&quot;$&quot;* #,##0.0_);_(&quot;$&quot;* \(#,##0.0\);_(&quot;$&quot;* &quot;-&quot;??_);_(@_)"/>
    <numFmt numFmtId="165" formatCode="_(* #,##0_);_(* \(#,##0\);_(* &quot;-&quot;??_);_(@_)"/>
  </numFmts>
  <fonts count="14" x14ac:knownFonts="1">
    <font>
      <sz val="11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8"/>
      <color theme="1"/>
      <name val="Arial"/>
      <family val="2"/>
      <scheme val="minor"/>
    </font>
    <font>
      <sz val="8"/>
      <color theme="1"/>
      <name val="Arial"/>
      <family val="2"/>
      <scheme val="minor"/>
    </font>
    <font>
      <sz val="10"/>
      <color rgb="FF000000"/>
      <name val="Arial"/>
      <family val="2"/>
    </font>
    <font>
      <b/>
      <sz val="10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sz val="8"/>
      <color rgb="FF000000"/>
      <name val="Arial"/>
      <family val="2"/>
      <scheme val="minor"/>
    </font>
    <font>
      <b/>
      <sz val="8"/>
      <color rgb="FF000000"/>
      <name val="Arial"/>
      <family val="2"/>
      <scheme val="minor"/>
    </font>
    <font>
      <sz val="8"/>
      <name val="Arial"/>
      <family val="2"/>
      <scheme val="minor"/>
    </font>
    <font>
      <b/>
      <sz val="8"/>
      <name val="Arial"/>
      <family val="2"/>
      <scheme val="minor"/>
    </font>
    <font>
      <i/>
      <sz val="8"/>
      <color theme="1"/>
      <name val="Arial"/>
      <family val="2"/>
      <scheme val="minor"/>
    </font>
    <font>
      <sz val="8"/>
      <color rgb="FF000000"/>
      <name val="Arial Narrow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theme="1" tint="0.499984740745262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5" fillId="0" borderId="0"/>
  </cellStyleXfs>
  <cellXfs count="24">
    <xf numFmtId="0" fontId="0" fillId="0" borderId="0" xfId="0"/>
    <xf numFmtId="0" fontId="1" fillId="0" borderId="0" xfId="0" applyFont="1"/>
    <xf numFmtId="16" fontId="1" fillId="0" borderId="0" xfId="0" quotePrefix="1" applyNumberFormat="1" applyFont="1"/>
    <xf numFmtId="0" fontId="3" fillId="0" borderId="0" xfId="0" applyFont="1"/>
    <xf numFmtId="0" fontId="4" fillId="0" borderId="0" xfId="0" applyFont="1"/>
    <xf numFmtId="0" fontId="3" fillId="0" borderId="1" xfId="0" applyFont="1" applyBorder="1" applyAlignment="1">
      <alignment horizontal="left"/>
    </xf>
    <xf numFmtId="0" fontId="4" fillId="0" borderId="1" xfId="0" applyFont="1" applyBorder="1" applyAlignment="1">
      <alignment horizontal="center"/>
    </xf>
    <xf numFmtId="9" fontId="4" fillId="0" borderId="0" xfId="2" applyFont="1"/>
    <xf numFmtId="0" fontId="6" fillId="0" borderId="0" xfId="0" applyFont="1"/>
    <xf numFmtId="0" fontId="7" fillId="0" borderId="0" xfId="0" applyFont="1" applyAlignment="1">
      <alignment horizontal="centerContinuous"/>
    </xf>
    <xf numFmtId="0" fontId="4" fillId="0" borderId="0" xfId="0" applyFont="1" applyAlignment="1">
      <alignment horizontal="centerContinuous"/>
    </xf>
    <xf numFmtId="0" fontId="3" fillId="0" borderId="1" xfId="0" applyFont="1" applyBorder="1" applyAlignment="1">
      <alignment horizontal="right"/>
    </xf>
    <xf numFmtId="0" fontId="8" fillId="0" borderId="0" xfId="3" applyFont="1" applyAlignment="1">
      <alignment wrapText="1"/>
    </xf>
    <xf numFmtId="0" fontId="9" fillId="0" borderId="0" xfId="3" applyFont="1"/>
    <xf numFmtId="0" fontId="9" fillId="0" borderId="2" xfId="3" applyFont="1" applyBorder="1" applyAlignment="1">
      <alignment wrapText="1"/>
    </xf>
    <xf numFmtId="164" fontId="10" fillId="0" borderId="0" xfId="1" applyNumberFormat="1" applyFont="1"/>
    <xf numFmtId="164" fontId="10" fillId="0" borderId="0" xfId="1" applyNumberFormat="1" applyFont="1" applyBorder="1"/>
    <xf numFmtId="164" fontId="11" fillId="0" borderId="2" xfId="1" applyNumberFormat="1" applyFont="1" applyBorder="1"/>
    <xf numFmtId="0" fontId="8" fillId="0" borderId="0" xfId="3" applyFont="1"/>
    <xf numFmtId="164" fontId="10" fillId="0" borderId="2" xfId="1" applyNumberFormat="1" applyFont="1" applyBorder="1"/>
    <xf numFmtId="164" fontId="11" fillId="0" borderId="0" xfId="1" applyNumberFormat="1" applyFont="1" applyBorder="1"/>
    <xf numFmtId="0" fontId="12" fillId="0" borderId="0" xfId="0" applyFont="1"/>
    <xf numFmtId="164" fontId="4" fillId="0" borderId="0" xfId="0" applyNumberFormat="1" applyFont="1"/>
    <xf numFmtId="165" fontId="13" fillId="0" borderId="0" xfId="1" applyNumberFormat="1" applyFont="1" applyAlignment="1"/>
  </cellXfs>
  <cellStyles count="4">
    <cellStyle name="Comma" xfId="1" builtinId="3"/>
    <cellStyle name="Normal" xfId="0" builtinId="0"/>
    <cellStyle name="Normal_Sheet3" xfId="3" xr:uid="{00000000-0005-0000-0000-000002000000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900"/>
              <a:t>Annual % Change in Non-Federal Research Awards</a:t>
            </a:r>
          </a:p>
        </c:rich>
      </c:tx>
      <c:layout>
        <c:manualLayout>
          <c:xMode val="edge"/>
          <c:yMode val="edge"/>
          <c:x val="0.20642857142857143"/>
          <c:y val="4.2607174103237088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75596019247594"/>
          <c:y val="0.12523053368328962"/>
          <c:w val="0.85815480096237973"/>
          <c:h val="0.78998250218722654"/>
        </c:manualLayout>
      </c:layout>
      <c:lineChart>
        <c:grouping val="standard"/>
        <c:varyColors val="0"/>
        <c:ser>
          <c:idx val="0"/>
          <c:order val="0"/>
          <c:tx>
            <c:v>Total</c:v>
          </c:tx>
          <c:marker>
            <c:symbol val="diamond"/>
            <c:size val="5"/>
          </c:marker>
          <c:cat>
            <c:strRef>
              <c:f>'Non-Federal'!$G$38:$K$38</c:f>
              <c:strCache>
                <c:ptCount val="5"/>
                <c:pt idx="0">
                  <c:v>2020-21</c:v>
                </c:pt>
                <c:pt idx="1">
                  <c:v>2021-22</c:v>
                </c:pt>
                <c:pt idx="2">
                  <c:v>2022-23</c:v>
                </c:pt>
                <c:pt idx="3">
                  <c:v>2023-24</c:v>
                </c:pt>
                <c:pt idx="4">
                  <c:v>2024-25</c:v>
                </c:pt>
              </c:strCache>
            </c:strRef>
          </c:cat>
          <c:val>
            <c:numRef>
              <c:f>'Non-Federal'!$G$39:$K$39</c:f>
              <c:numCache>
                <c:formatCode>0%</c:formatCode>
                <c:ptCount val="5"/>
                <c:pt idx="0">
                  <c:v>0.43644067796610153</c:v>
                </c:pt>
                <c:pt idx="1">
                  <c:v>0.30827995206489656</c:v>
                </c:pt>
                <c:pt idx="2">
                  <c:v>-0.45053025287884246</c:v>
                </c:pt>
                <c:pt idx="3">
                  <c:v>0.89531013636841061</c:v>
                </c:pt>
                <c:pt idx="4">
                  <c:v>-0.36806433017591345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88-4A53-87EB-13A6D0F8FECA}"/>
            </c:ext>
          </c:extLst>
        </c:ser>
        <c:ser>
          <c:idx val="1"/>
          <c:order val="1"/>
          <c:tx>
            <c:v>Collegiate Units</c:v>
          </c:tx>
          <c:cat>
            <c:strRef>
              <c:f>'Non-Federal'!$G$38:$K$38</c:f>
              <c:strCache>
                <c:ptCount val="5"/>
                <c:pt idx="0">
                  <c:v>2020-21</c:v>
                </c:pt>
                <c:pt idx="1">
                  <c:v>2021-22</c:v>
                </c:pt>
                <c:pt idx="2">
                  <c:v>2022-23</c:v>
                </c:pt>
                <c:pt idx="3">
                  <c:v>2023-24</c:v>
                </c:pt>
                <c:pt idx="4">
                  <c:v>2024-25</c:v>
                </c:pt>
              </c:strCache>
            </c:strRef>
          </c:cat>
          <c:val>
            <c:numRef>
              <c:f>'Non-Federal'!$G$42:$K$42</c:f>
              <c:numCache>
                <c:formatCode>0%</c:formatCode>
                <c:ptCount val="5"/>
                <c:pt idx="0">
                  <c:v>0.25639426076107275</c:v>
                </c:pt>
                <c:pt idx="1">
                  <c:v>2.4051573982124978E-2</c:v>
                </c:pt>
                <c:pt idx="2">
                  <c:v>0.10021927572608487</c:v>
                </c:pt>
                <c:pt idx="3">
                  <c:v>2.3737624199799991E-2</c:v>
                </c:pt>
                <c:pt idx="4">
                  <c:v>-3.2422475247524681E-2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14-498D-A65E-5CE65352D0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6515016"/>
        <c:axId val="336515408"/>
      </c:lineChart>
      <c:catAx>
        <c:axId val="336515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36515408"/>
        <c:crossesAt val="-20"/>
        <c:auto val="1"/>
        <c:lblAlgn val="ctr"/>
        <c:lblOffset val="100"/>
        <c:tickLblSkip val="1"/>
        <c:tickMarkSkip val="1"/>
        <c:noMultiLvlLbl val="0"/>
      </c:catAx>
      <c:valAx>
        <c:axId val="3365154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sz="800"/>
                  <a:t>Percent</a:t>
                </a:r>
              </a:p>
            </c:rich>
          </c:tx>
          <c:layout>
            <c:manualLayout>
              <c:xMode val="edge"/>
              <c:yMode val="edge"/>
              <c:x val="1.428559711286089E-2"/>
              <c:y val="0.40990069991251088"/>
            </c:manualLayout>
          </c:layout>
          <c:overlay val="0"/>
          <c:spPr>
            <a:noFill/>
            <a:ln w="25400">
              <a:noFill/>
            </a:ln>
          </c:spPr>
        </c:title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36515016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23244541240855535"/>
          <c:y val="0.79488276465441821"/>
          <c:w val="0.56365387837158654"/>
          <c:h val="0.15104024496937882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 horizont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9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900" b="1" i="0" baseline="0">
                <a:solidFill>
                  <a:sysClr val="windowText" lastClr="000000"/>
                </a:solidFill>
                <a:effectLst/>
              </a:rPr>
              <a:t>Non-Federal Research</a:t>
            </a:r>
            <a:br>
              <a:rPr lang="en-US" sz="900" b="1" i="0" baseline="0">
                <a:solidFill>
                  <a:sysClr val="windowText" lastClr="000000"/>
                </a:solidFill>
                <a:effectLst/>
              </a:rPr>
            </a:br>
            <a:r>
              <a:rPr lang="en-US" sz="900" b="1" i="0" baseline="0">
                <a:solidFill>
                  <a:sysClr val="windowText" lastClr="000000"/>
                </a:solidFill>
                <a:effectLst/>
              </a:rPr>
              <a:t>Awards in 2024-25</a:t>
            </a:r>
            <a:endParaRPr lang="en-US" sz="900">
              <a:solidFill>
                <a:sysClr val="windowText" lastClr="000000"/>
              </a:solidFill>
              <a:effectLst/>
            </a:endParaRPr>
          </a:p>
        </c:rich>
      </c:tx>
      <c:layout>
        <c:manualLayout>
          <c:xMode val="edge"/>
          <c:yMode val="edge"/>
          <c:x val="9.8589238845144434E-4"/>
          <c:y val="1.388888888888888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9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30985892388451441"/>
          <c:y val="0.17824628171478568"/>
          <c:w val="0.4393102034120735"/>
          <c:h val="0.70289632545931757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8C7B-478E-97E1-0151723DE9E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8C7B-478E-97E1-0151723DE9E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8C7B-478E-97E1-0151723DE9E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8C7B-478E-97E1-0151723DE9E0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8C7B-478E-97E1-0151723DE9E0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8C7B-478E-97E1-0151723DE9E0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8C7B-478E-97E1-0151723DE9E0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66CE-4651-9B07-E2127FB69981}"/>
              </c:ext>
            </c:extLst>
          </c:dPt>
          <c:dLbls>
            <c:dLbl>
              <c:idx val="0"/>
              <c:layout>
                <c:manualLayout>
                  <c:x val="3.9963422125425807E-3"/>
                  <c:y val="7.794050743657039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C7B-478E-97E1-0151723DE9E0}"/>
                </c:ext>
              </c:extLst>
            </c:dLbl>
            <c:dLbl>
              <c:idx val="1"/>
              <c:layout>
                <c:manualLayout>
                  <c:x val="5.588634753989085E-2"/>
                  <c:y val="-5.013936019503827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C7B-478E-97E1-0151723DE9E0}"/>
                </c:ext>
              </c:extLst>
            </c:dLbl>
            <c:dLbl>
              <c:idx val="2"/>
              <c:layout>
                <c:manualLayout>
                  <c:x val="-1.1077990251218597E-2"/>
                  <c:y val="8.958631217122964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C7B-478E-97E1-0151723DE9E0}"/>
                </c:ext>
              </c:extLst>
            </c:dLbl>
            <c:dLbl>
              <c:idx val="3"/>
              <c:layout>
                <c:manualLayout>
                  <c:x val="-8.8684127250051203E-2"/>
                  <c:y val="4.511854768153980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C7B-478E-97E1-0151723DE9E0}"/>
                </c:ext>
              </c:extLst>
            </c:dLbl>
            <c:dLbl>
              <c:idx val="4"/>
              <c:layout>
                <c:manualLayout>
                  <c:x val="-1.8335474023193937E-2"/>
                  <c:y val="1.701531058617672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C7B-478E-97E1-0151723DE9E0}"/>
                </c:ext>
              </c:extLst>
            </c:dLbl>
            <c:dLbl>
              <c:idx val="5"/>
              <c:layout>
                <c:manualLayout>
                  <c:x val="-0.13002364066193853"/>
                  <c:y val="2.222222222222222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C7B-478E-97E1-0151723DE9E0}"/>
                </c:ext>
              </c:extLst>
            </c:dLbl>
            <c:dLbl>
              <c:idx val="6"/>
              <c:layout>
                <c:manualLayout>
                  <c:x val="-4.1371158392434985E-2"/>
                  <c:y val="-8.333333333333338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C7B-478E-97E1-0151723DE9E0}"/>
                </c:ext>
              </c:extLst>
            </c:dLbl>
            <c:dLbl>
              <c:idx val="7"/>
              <c:layout>
                <c:manualLayout>
                  <c:x val="3.5485657377934167E-2"/>
                  <c:y val="-0.1280336832895888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66CE-4651-9B07-E2127FB6998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/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'Non-Federal'!$M$21:$M$28</c:f>
              <c:strCache>
                <c:ptCount val="8"/>
                <c:pt idx="0">
                  <c:v>Medicine</c:v>
                </c:pt>
                <c:pt idx="1">
                  <c:v>Pharmacy</c:v>
                </c:pt>
                <c:pt idx="2">
                  <c:v>Public Health</c:v>
                </c:pt>
                <c:pt idx="3">
                  <c:v>Liberal Arts and Sciences</c:v>
                </c:pt>
                <c:pt idx="4">
                  <c:v>Engineering</c:v>
                </c:pt>
                <c:pt idx="5">
                  <c:v>Other Administrative Units</c:v>
                </c:pt>
                <c:pt idx="6">
                  <c:v>Education</c:v>
                </c:pt>
                <c:pt idx="7">
                  <c:v>Other Colleges</c:v>
                </c:pt>
              </c:strCache>
            </c:strRef>
          </c:cat>
          <c:val>
            <c:numRef>
              <c:f>'Non-Federal'!$N$21:$N$28</c:f>
              <c:numCache>
                <c:formatCode>_("$"* #,##0.0_);_("$"* \(#,##0.0\);_("$"* "-"??_);_(@_)</c:formatCode>
                <c:ptCount val="8"/>
                <c:pt idx="0">
                  <c:v>120.124179</c:v>
                </c:pt>
                <c:pt idx="1">
                  <c:v>42.316625999999999</c:v>
                </c:pt>
                <c:pt idx="2">
                  <c:v>19.135082000000001</c:v>
                </c:pt>
                <c:pt idx="3">
                  <c:v>13.777487000000001</c:v>
                </c:pt>
                <c:pt idx="4">
                  <c:v>13.648045</c:v>
                </c:pt>
                <c:pt idx="5">
                  <c:v>8.7319709999999997</c:v>
                </c:pt>
                <c:pt idx="6">
                  <c:v>5.8093969999999997</c:v>
                </c:pt>
                <c:pt idx="7">
                  <c:v>9.9574429999999996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8C7B-478E-97E1-0151723DE9E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301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38099</xdr:colOff>
      <xdr:row>19</xdr:row>
      <xdr:rowOff>30162</xdr:rowOff>
    </xdr:from>
    <xdr:to>
      <xdr:col>10</xdr:col>
      <xdr:colOff>668654</xdr:colOff>
      <xdr:row>33</xdr:row>
      <xdr:rowOff>49212</xdr:rowOff>
    </xdr:to>
    <xdr:graphicFrame macro="">
      <xdr:nvGraphicFramePr>
        <xdr:cNvPr id="2" name="Chart 7" descr="Line chart showing that the annual percent change in total non-federal awards over the past five years has varied between +90% and -44%.  For collegiate units only, the variation has been between +26% and -3%.">
          <a:extLst>
            <a:ext uri="{FF2B5EF4-FFF2-40B4-BE49-F238E27FC236}">
              <a16:creationId xmlns:a16="http://schemas.microsoft.com/office/drawing/2014/main" id="{30BEC21B-B2CA-4B4B-9D26-20B780D662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</xdr:colOff>
      <xdr:row>19</xdr:row>
      <xdr:rowOff>30162</xdr:rowOff>
    </xdr:from>
    <xdr:to>
      <xdr:col>4</xdr:col>
      <xdr:colOff>440056</xdr:colOff>
      <xdr:row>33</xdr:row>
      <xdr:rowOff>49212</xdr:rowOff>
    </xdr:to>
    <xdr:graphicFrame macro="">
      <xdr:nvGraphicFramePr>
        <xdr:cNvPr id="3" name="Chart 2" descr="Pie chart illustrating that just over half of non-federal research awards in 2024-25 went to the Carver College of Medicine, 18% to the College of Pharmacy, and between 3% and 8% to each of the Colleges of Liberal Arts and Sciences, Education, Engineering, and Public Health.">
          <a:extLst>
            <a:ext uri="{FF2B5EF4-FFF2-40B4-BE49-F238E27FC236}">
              <a16:creationId xmlns:a16="http://schemas.microsoft.com/office/drawing/2014/main" id="{E1CC1514-EADF-4323-A76A-D57A68DD51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Data Digest 2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FFCD00"/>
      </a:accent1>
      <a:accent2>
        <a:srgbClr val="000000"/>
      </a:accent2>
      <a:accent3>
        <a:srgbClr val="63666A"/>
      </a:accent3>
      <a:accent4>
        <a:srgbClr val="00558C"/>
      </a:accent4>
      <a:accent5>
        <a:srgbClr val="00664F"/>
      </a:accent5>
      <a:accent6>
        <a:srgbClr val="BD472A"/>
      </a:accent6>
      <a:hlink>
        <a:srgbClr val="0000FF"/>
      </a:hlink>
      <a:folHlink>
        <a:srgbClr val="800080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6F01CB-A5B0-4D99-A749-F608DFBAB2C3}">
  <dimension ref="A1:O56"/>
  <sheetViews>
    <sheetView tabSelected="1" workbookViewId="0">
      <selection activeCell="S15" sqref="S15"/>
    </sheetView>
  </sheetViews>
  <sheetFormatPr defaultColWidth="9" defaultRowHeight="12.5" x14ac:dyDescent="0.25"/>
  <cols>
    <col min="1" max="1" width="21.75" style="4" customWidth="1"/>
    <col min="2" max="5" width="9.58203125" style="4" customWidth="1"/>
    <col min="6" max="11" width="9.58203125" style="1" customWidth="1"/>
    <col min="12" max="13" width="9" style="1"/>
    <col min="14" max="14" width="7.75" style="1" customWidth="1"/>
    <col min="15" max="15" width="5.25" style="1" customWidth="1"/>
    <col min="16" max="16384" width="9" style="1"/>
  </cols>
  <sheetData>
    <row r="1" spans="1:15" ht="14" x14ac:dyDescent="0.3">
      <c r="A1" s="9" t="s">
        <v>20</v>
      </c>
      <c r="B1" s="9"/>
      <c r="C1" s="9"/>
      <c r="D1" s="9"/>
      <c r="E1" s="9"/>
      <c r="F1" s="10"/>
      <c r="G1" s="10"/>
      <c r="H1" s="10"/>
      <c r="I1" s="10"/>
      <c r="J1" s="10"/>
      <c r="K1" s="10"/>
      <c r="L1" s="4"/>
      <c r="M1" s="4"/>
      <c r="N1" s="4"/>
      <c r="O1" s="4"/>
    </row>
    <row r="2" spans="1:15" ht="6" customHeight="1" x14ac:dyDescent="0.25">
      <c r="F2" s="4"/>
      <c r="G2" s="4"/>
      <c r="H2" s="4"/>
      <c r="I2" s="4"/>
      <c r="J2" s="4"/>
      <c r="K2" s="4"/>
      <c r="L2" s="4"/>
      <c r="M2" s="4"/>
      <c r="N2" s="4"/>
      <c r="O2" s="4"/>
    </row>
    <row r="3" spans="1:15" s="8" customFormat="1" ht="13" x14ac:dyDescent="0.3">
      <c r="A3" s="5" t="s">
        <v>28</v>
      </c>
      <c r="B3" s="11" t="s">
        <v>15</v>
      </c>
      <c r="C3" s="11" t="s">
        <v>16</v>
      </c>
      <c r="D3" s="11" t="s">
        <v>17</v>
      </c>
      <c r="E3" s="11" t="s">
        <v>18</v>
      </c>
      <c r="F3" s="11" t="s">
        <v>21</v>
      </c>
      <c r="G3" s="11" t="s">
        <v>22</v>
      </c>
      <c r="H3" s="11" t="s">
        <v>23</v>
      </c>
      <c r="I3" s="11" t="s">
        <v>24</v>
      </c>
      <c r="J3" s="11" t="s">
        <v>26</v>
      </c>
      <c r="K3" s="11" t="s">
        <v>27</v>
      </c>
      <c r="L3" s="3"/>
      <c r="M3" s="3"/>
      <c r="N3" s="3"/>
      <c r="O3" s="3"/>
    </row>
    <row r="4" spans="1:15" x14ac:dyDescent="0.25">
      <c r="A4" s="12" t="s">
        <v>10</v>
      </c>
      <c r="B4" s="15">
        <v>0.55741052000000002</v>
      </c>
      <c r="C4" s="15">
        <v>0.68999699999999997</v>
      </c>
      <c r="D4" s="15">
        <v>0.55962900000000004</v>
      </c>
      <c r="E4" s="15">
        <v>0.6</v>
      </c>
      <c r="F4" s="15">
        <v>0.6</v>
      </c>
      <c r="G4" s="15">
        <v>0.8</v>
      </c>
      <c r="H4" s="15">
        <v>0.64793500000000004</v>
      </c>
      <c r="I4" s="15">
        <v>1.301545</v>
      </c>
      <c r="J4" s="15">
        <v>0.9</v>
      </c>
      <c r="K4" s="15">
        <v>0.652061</v>
      </c>
      <c r="L4" s="4"/>
      <c r="M4" s="4"/>
      <c r="N4" s="4"/>
      <c r="O4" s="4"/>
    </row>
    <row r="5" spans="1:15" x14ac:dyDescent="0.25">
      <c r="A5" s="12" t="s">
        <v>7</v>
      </c>
      <c r="B5" s="15">
        <v>2.1537442900000001</v>
      </c>
      <c r="C5" s="15">
        <v>2.163932</v>
      </c>
      <c r="D5" s="15">
        <v>2.1749478099999999</v>
      </c>
      <c r="E5" s="15">
        <v>2.7</v>
      </c>
      <c r="F5" s="15">
        <v>1.4</v>
      </c>
      <c r="G5" s="15">
        <v>1.2</v>
      </c>
      <c r="H5" s="15">
        <v>4.1025039999999997</v>
      </c>
      <c r="I5" s="15">
        <v>3.0516380000000001</v>
      </c>
      <c r="J5" s="15">
        <v>3.5</v>
      </c>
      <c r="K5" s="15">
        <v>4.0196949999999996</v>
      </c>
      <c r="L5" s="4"/>
      <c r="M5" s="4"/>
      <c r="N5" s="4"/>
      <c r="O5" s="4"/>
    </row>
    <row r="6" spans="1:15" x14ac:dyDescent="0.25">
      <c r="A6" s="12" t="s">
        <v>6</v>
      </c>
      <c r="B6" s="15">
        <v>7.9772398200000003</v>
      </c>
      <c r="C6" s="15">
        <v>7.0863161200000002</v>
      </c>
      <c r="D6" s="15">
        <v>5.3011473900000006</v>
      </c>
      <c r="E6" s="15">
        <v>7.9</v>
      </c>
      <c r="F6" s="15">
        <v>5.7</v>
      </c>
      <c r="G6" s="15">
        <v>3.5</v>
      </c>
      <c r="H6" s="15">
        <v>6.6266360000000004</v>
      </c>
      <c r="I6" s="15">
        <v>22.67502</v>
      </c>
      <c r="J6" s="15">
        <v>4.7</v>
      </c>
      <c r="K6" s="15">
        <v>5.8093969999999997</v>
      </c>
      <c r="L6" s="4"/>
      <c r="M6" s="4"/>
      <c r="N6" s="4"/>
      <c r="O6" s="4"/>
    </row>
    <row r="7" spans="1:15" x14ac:dyDescent="0.25">
      <c r="A7" s="12" t="s">
        <v>4</v>
      </c>
      <c r="B7" s="15">
        <v>14.169860100000001</v>
      </c>
      <c r="C7" s="15">
        <v>28.055335940000003</v>
      </c>
      <c r="D7" s="15">
        <v>14.824400959999997</v>
      </c>
      <c r="E7" s="15">
        <v>13.3</v>
      </c>
      <c r="F7" s="15">
        <v>11.6</v>
      </c>
      <c r="G7" s="15">
        <v>18.399999999999999</v>
      </c>
      <c r="H7" s="15">
        <v>17.779081999999999</v>
      </c>
      <c r="I7" s="15">
        <v>15.081607</v>
      </c>
      <c r="J7" s="15">
        <v>17.899999999999999</v>
      </c>
      <c r="K7" s="15">
        <v>13.648045</v>
      </c>
      <c r="L7" s="4"/>
      <c r="M7" s="4"/>
      <c r="N7" s="4"/>
      <c r="O7" s="4"/>
    </row>
    <row r="8" spans="1:15" x14ac:dyDescent="0.25">
      <c r="A8" s="12" t="s">
        <v>9</v>
      </c>
      <c r="B8" s="15">
        <v>0.47029799999999999</v>
      </c>
      <c r="C8" s="15">
        <v>0.29409299999999999</v>
      </c>
      <c r="D8" s="15">
        <v>0.99235735000000003</v>
      </c>
      <c r="E8" s="15">
        <v>0.6</v>
      </c>
      <c r="F8" s="15">
        <v>0.9</v>
      </c>
      <c r="G8" s="15">
        <v>0.8</v>
      </c>
      <c r="H8" s="15">
        <v>0.95588799999999996</v>
      </c>
      <c r="I8" s="15">
        <v>0.14212900000000001</v>
      </c>
      <c r="J8" s="15">
        <v>0.2</v>
      </c>
      <c r="K8" s="15">
        <v>0.15256</v>
      </c>
      <c r="L8" s="4"/>
      <c r="M8" s="4"/>
      <c r="N8" s="4"/>
      <c r="O8" s="4"/>
    </row>
    <row r="9" spans="1:15" x14ac:dyDescent="0.25">
      <c r="A9" s="12" t="s">
        <v>11</v>
      </c>
      <c r="B9" s="15">
        <v>0.55851622999999995</v>
      </c>
      <c r="C9" s="15">
        <v>0.51719780000000004</v>
      </c>
      <c r="D9" s="15">
        <v>0.43948700000000002</v>
      </c>
      <c r="E9" s="15">
        <v>0.3</v>
      </c>
      <c r="F9" s="15">
        <v>0.4</v>
      </c>
      <c r="G9" s="15">
        <v>1.1000000000000001</v>
      </c>
      <c r="H9" s="15">
        <v>0.57787100000000002</v>
      </c>
      <c r="I9" s="15">
        <v>1.569099</v>
      </c>
      <c r="J9" s="15">
        <v>2.2999999999999998</v>
      </c>
      <c r="K9" s="16">
        <v>1.2020470000000001</v>
      </c>
      <c r="L9" s="4"/>
      <c r="M9" s="4"/>
      <c r="N9" s="4"/>
      <c r="O9" s="4"/>
    </row>
    <row r="10" spans="1:15" x14ac:dyDescent="0.25">
      <c r="A10" s="12" t="s">
        <v>3</v>
      </c>
      <c r="B10" s="15">
        <v>14.744910100000002</v>
      </c>
      <c r="C10" s="15">
        <v>15.768966290000003</v>
      </c>
      <c r="D10" s="15">
        <v>13.922600769999997</v>
      </c>
      <c r="E10" s="15">
        <v>14.9</v>
      </c>
      <c r="F10" s="15">
        <v>12.9</v>
      </c>
      <c r="G10" s="15">
        <v>10.1</v>
      </c>
      <c r="H10" s="15">
        <v>12.693555</v>
      </c>
      <c r="I10" s="15">
        <v>13.594435000000001</v>
      </c>
      <c r="J10" s="15">
        <v>15.6</v>
      </c>
      <c r="K10" s="15">
        <v>13.777487000000001</v>
      </c>
      <c r="L10" s="4"/>
      <c r="M10" s="4"/>
      <c r="N10" s="4"/>
      <c r="O10" s="4"/>
    </row>
    <row r="11" spans="1:15" x14ac:dyDescent="0.25">
      <c r="A11" s="12" t="s">
        <v>0</v>
      </c>
      <c r="B11" s="15">
        <v>98.310339169999992</v>
      </c>
      <c r="C11" s="15">
        <v>102.36572644000002</v>
      </c>
      <c r="D11" s="15">
        <v>88.249704129999998</v>
      </c>
      <c r="E11" s="15">
        <v>82.8</v>
      </c>
      <c r="F11" s="15">
        <v>97</v>
      </c>
      <c r="G11" s="15">
        <v>122.2</v>
      </c>
      <c r="H11" s="15">
        <v>125.623943</v>
      </c>
      <c r="I11" s="15">
        <v>137.121757</v>
      </c>
      <c r="J11" s="15">
        <v>154.6</v>
      </c>
      <c r="K11" s="15">
        <v>120.124179</v>
      </c>
      <c r="L11" s="4"/>
      <c r="M11" s="4"/>
      <c r="N11" s="4"/>
      <c r="O11" s="4"/>
    </row>
    <row r="12" spans="1:15" x14ac:dyDescent="0.25">
      <c r="A12" s="12" t="s">
        <v>8</v>
      </c>
      <c r="B12" s="15">
        <v>1.2054796999999999</v>
      </c>
      <c r="C12" s="15">
        <v>1.0184794500000001</v>
      </c>
      <c r="D12" s="15">
        <v>0.34637525000000002</v>
      </c>
      <c r="E12" s="15">
        <v>0.5</v>
      </c>
      <c r="F12" s="15">
        <v>0.6</v>
      </c>
      <c r="G12" s="15">
        <v>9.1</v>
      </c>
      <c r="H12" s="15">
        <v>1.0190859999999999</v>
      </c>
      <c r="I12" s="15">
        <v>0.90425500000000003</v>
      </c>
      <c r="J12" s="15">
        <v>2</v>
      </c>
      <c r="K12" s="15">
        <v>3.9310800000000001</v>
      </c>
      <c r="L12" s="4"/>
      <c r="M12" s="4"/>
      <c r="N12" s="4"/>
      <c r="O12" s="4"/>
    </row>
    <row r="13" spans="1:15" x14ac:dyDescent="0.25">
      <c r="A13" s="12" t="s">
        <v>5</v>
      </c>
      <c r="B13" s="16">
        <v>13.882135330000001</v>
      </c>
      <c r="C13" s="16">
        <v>13.73235931</v>
      </c>
      <c r="D13" s="16">
        <v>14.107201999999999</v>
      </c>
      <c r="E13" s="16">
        <v>13</v>
      </c>
      <c r="F13" s="16">
        <v>18.3</v>
      </c>
      <c r="G13" s="16">
        <v>20.100000000000001</v>
      </c>
      <c r="H13" s="16">
        <v>23.203174000000001</v>
      </c>
      <c r="I13" s="16">
        <v>20.652926999999998</v>
      </c>
      <c r="J13" s="16">
        <v>15.1</v>
      </c>
      <c r="K13" s="15">
        <v>42.316625999999999</v>
      </c>
      <c r="L13" s="4"/>
      <c r="M13" s="4"/>
      <c r="N13" s="4"/>
      <c r="O13" s="4"/>
    </row>
    <row r="14" spans="1:15" x14ac:dyDescent="0.25">
      <c r="A14" s="12" t="s">
        <v>2</v>
      </c>
      <c r="B14" s="15">
        <v>9.7607511500000008</v>
      </c>
      <c r="C14" s="15">
        <v>12.933824179999998</v>
      </c>
      <c r="D14" s="15">
        <v>10.5655006</v>
      </c>
      <c r="E14" s="15">
        <v>9.3000000000000007</v>
      </c>
      <c r="F14" s="15">
        <v>10.9</v>
      </c>
      <c r="G14" s="15">
        <v>14.1</v>
      </c>
      <c r="H14" s="15">
        <v>13.014313</v>
      </c>
      <c r="I14" s="15">
        <v>10.819198</v>
      </c>
      <c r="J14" s="15">
        <v>15.5</v>
      </c>
      <c r="K14" s="15">
        <v>19.135082000000001</v>
      </c>
      <c r="L14" s="4"/>
      <c r="M14" s="4"/>
      <c r="N14" s="4"/>
      <c r="O14" s="4"/>
    </row>
    <row r="15" spans="1:15" x14ac:dyDescent="0.25">
      <c r="A15" s="12" t="s">
        <v>1</v>
      </c>
      <c r="B15" s="15">
        <v>33.795478469999999</v>
      </c>
      <c r="C15" s="15">
        <v>34.215193929999991</v>
      </c>
      <c r="D15" s="15">
        <v>22.577690980000003</v>
      </c>
      <c r="E15" s="15">
        <v>39.299999999999997</v>
      </c>
      <c r="F15" s="15">
        <v>28.5</v>
      </c>
      <c r="G15" s="15">
        <v>69.8</v>
      </c>
      <c r="H15" s="15">
        <v>148.56153599999999</v>
      </c>
      <c r="I15" s="15">
        <v>-31.958708999999999</v>
      </c>
      <c r="J15" s="15">
        <v>137.19999999999999</v>
      </c>
      <c r="K15" s="15">
        <v>8.7319709999999997</v>
      </c>
      <c r="L15" s="4"/>
      <c r="M15" s="4"/>
      <c r="N15" s="4"/>
      <c r="O15" s="4"/>
    </row>
    <row r="16" spans="1:15" x14ac:dyDescent="0.25">
      <c r="A16" s="14" t="s">
        <v>12</v>
      </c>
      <c r="B16" s="17">
        <f t="shared" ref="B16:D16" si="0">SUM(B4:B15)</f>
        <v>197.58616288000005</v>
      </c>
      <c r="C16" s="17">
        <f t="shared" si="0"/>
        <v>218.84142145999999</v>
      </c>
      <c r="D16" s="17">
        <f t="shared" si="0"/>
        <v>174.06104323999998</v>
      </c>
      <c r="E16" s="17">
        <f>SUM(E4:E15)+0.1</f>
        <v>185.29999999999998</v>
      </c>
      <c r="F16" s="17">
        <f t="shared" ref="F16" si="1">SUM(F4:F15)</f>
        <v>188.8</v>
      </c>
      <c r="G16" s="17">
        <f t="shared" ref="G16:K16" si="2">SUM(G4:G15)</f>
        <v>271.2</v>
      </c>
      <c r="H16" s="17">
        <f t="shared" si="2"/>
        <v>354.80552299999994</v>
      </c>
      <c r="I16" s="17">
        <f t="shared" si="2"/>
        <v>194.95490100000001</v>
      </c>
      <c r="J16" s="17">
        <f t="shared" si="2"/>
        <v>369.5</v>
      </c>
      <c r="K16" s="17">
        <f t="shared" si="2"/>
        <v>233.50022999999999</v>
      </c>
      <c r="L16" s="4"/>
      <c r="M16" s="18"/>
      <c r="N16" s="4"/>
      <c r="O16" s="4"/>
    </row>
    <row r="17" spans="1:15" x14ac:dyDescent="0.25">
      <c r="A17" s="4" t="s">
        <v>14</v>
      </c>
      <c r="B17" s="1"/>
      <c r="C17" s="1"/>
      <c r="D17" s="1"/>
      <c r="E17" s="1"/>
      <c r="F17" s="4"/>
      <c r="G17" s="4"/>
      <c r="H17" s="4"/>
      <c r="I17" s="4"/>
      <c r="J17" s="4"/>
      <c r="K17" s="4"/>
      <c r="L17" s="4"/>
      <c r="M17" s="4"/>
      <c r="N17" s="4"/>
      <c r="O17" s="4"/>
    </row>
    <row r="18" spans="1:15" x14ac:dyDescent="0.25">
      <c r="A18" s="21" t="s">
        <v>25</v>
      </c>
      <c r="F18" s="4"/>
      <c r="G18" s="4"/>
      <c r="H18" s="4"/>
      <c r="I18" s="4"/>
      <c r="J18" s="4"/>
      <c r="K18" s="4"/>
      <c r="L18" s="4"/>
      <c r="M18" s="4"/>
      <c r="N18" s="4"/>
    </row>
    <row r="19" spans="1:15" x14ac:dyDescent="0.25">
      <c r="F19" s="4"/>
      <c r="G19" s="4"/>
      <c r="H19" s="4"/>
      <c r="I19" s="4"/>
      <c r="J19" s="4"/>
      <c r="K19" s="4"/>
      <c r="L19" s="4"/>
      <c r="M19" s="4"/>
      <c r="N19" s="4"/>
    </row>
    <row r="20" spans="1:15" x14ac:dyDescent="0.25">
      <c r="A20" s="1"/>
      <c r="B20" s="1"/>
      <c r="C20" s="1"/>
      <c r="D20" s="1"/>
      <c r="E20" s="1"/>
      <c r="L20" s="4"/>
      <c r="M20" s="4"/>
      <c r="N20" s="4"/>
    </row>
    <row r="21" spans="1:15" x14ac:dyDescent="0.25">
      <c r="A21" s="1"/>
      <c r="B21" s="1"/>
      <c r="C21" s="1"/>
      <c r="D21" s="1"/>
      <c r="E21" s="1"/>
      <c r="L21" s="4"/>
      <c r="M21" s="18" t="str">
        <f>+A11</f>
        <v>Medicine</v>
      </c>
      <c r="N21" s="15">
        <f>+K11</f>
        <v>120.124179</v>
      </c>
    </row>
    <row r="22" spans="1:15" x14ac:dyDescent="0.25">
      <c r="A22" s="1"/>
      <c r="B22" s="1"/>
      <c r="C22" s="1"/>
      <c r="D22" s="1"/>
      <c r="E22" s="1"/>
      <c r="L22" s="4"/>
      <c r="M22" s="18" t="str">
        <f>+A13</f>
        <v>Pharmacy</v>
      </c>
      <c r="N22" s="15">
        <f>+K13</f>
        <v>42.316625999999999</v>
      </c>
    </row>
    <row r="23" spans="1:15" x14ac:dyDescent="0.25">
      <c r="F23" s="4"/>
      <c r="G23" s="4"/>
      <c r="H23" s="4"/>
      <c r="I23" s="4"/>
      <c r="J23" s="4"/>
      <c r="K23" s="4"/>
      <c r="L23" s="4"/>
      <c r="M23" s="18" t="str">
        <f>+A14</f>
        <v>Public Health</v>
      </c>
      <c r="N23" s="15">
        <f>+K14</f>
        <v>19.135082000000001</v>
      </c>
    </row>
    <row r="24" spans="1:15" x14ac:dyDescent="0.25">
      <c r="F24" s="4"/>
      <c r="G24" s="4"/>
      <c r="H24" s="4"/>
      <c r="I24" s="4"/>
      <c r="J24" s="4"/>
      <c r="K24" s="4"/>
      <c r="L24" s="4"/>
      <c r="M24" s="18" t="str">
        <f>+A10</f>
        <v>Liberal Arts and Sciences</v>
      </c>
      <c r="N24" s="15">
        <f>+K10</f>
        <v>13.777487000000001</v>
      </c>
    </row>
    <row r="25" spans="1:15" x14ac:dyDescent="0.25">
      <c r="M25" s="18" t="str">
        <f>+A7</f>
        <v>Engineering</v>
      </c>
      <c r="N25" s="15">
        <f>+K7</f>
        <v>13.648045</v>
      </c>
    </row>
    <row r="26" spans="1:15" x14ac:dyDescent="0.25">
      <c r="F26" s="2"/>
      <c r="M26" s="18" t="str">
        <f>+A15</f>
        <v>Other Administrative Units</v>
      </c>
      <c r="N26" s="15">
        <f>+K15</f>
        <v>8.7319709999999997</v>
      </c>
    </row>
    <row r="27" spans="1:15" x14ac:dyDescent="0.25">
      <c r="M27" s="18" t="str">
        <f>+A6</f>
        <v>Education</v>
      </c>
      <c r="N27" s="15">
        <f>+K6</f>
        <v>5.8093969999999997</v>
      </c>
    </row>
    <row r="28" spans="1:15" x14ac:dyDescent="0.25">
      <c r="M28" s="18" t="s">
        <v>19</v>
      </c>
      <c r="N28" s="19">
        <f>+K4+K5+K8+K9+K12</f>
        <v>9.9574429999999996</v>
      </c>
    </row>
    <row r="29" spans="1:15" x14ac:dyDescent="0.25">
      <c r="F29" s="2"/>
      <c r="M29" s="12"/>
      <c r="N29" s="20">
        <f>SUM(N21:N28)</f>
        <v>233.50023000000002</v>
      </c>
    </row>
    <row r="37" spans="1:11" x14ac:dyDescent="0.25">
      <c r="A37" s="13" t="s">
        <v>13</v>
      </c>
      <c r="B37" s="13"/>
      <c r="C37" s="13"/>
      <c r="D37" s="13"/>
      <c r="E37" s="13"/>
      <c r="F37" s="4"/>
      <c r="G37" s="4"/>
      <c r="H37" s="4"/>
      <c r="I37" s="4"/>
      <c r="J37" s="4"/>
      <c r="K37" s="4"/>
    </row>
    <row r="38" spans="1:11" x14ac:dyDescent="0.25">
      <c r="B38" s="6" t="str">
        <f t="shared" ref="B38:F38" si="3">B3</f>
        <v>2015-16</v>
      </c>
      <c r="C38" s="6" t="str">
        <f t="shared" si="3"/>
        <v>2016-17</v>
      </c>
      <c r="D38" s="6" t="str">
        <f t="shared" si="3"/>
        <v>2017-18</v>
      </c>
      <c r="E38" s="6" t="str">
        <f t="shared" si="3"/>
        <v>2018-19</v>
      </c>
      <c r="F38" s="6" t="str">
        <f t="shared" si="3"/>
        <v>2019-20</v>
      </c>
      <c r="G38" s="6" t="str">
        <f t="shared" ref="G38:K38" si="4">G3</f>
        <v>2020-21</v>
      </c>
      <c r="H38" s="6" t="str">
        <f t="shared" si="4"/>
        <v>2021-22</v>
      </c>
      <c r="I38" s="6" t="str">
        <f t="shared" si="4"/>
        <v>2022-23</v>
      </c>
      <c r="J38" s="6" t="str">
        <f t="shared" si="4"/>
        <v>2023-24</v>
      </c>
      <c r="K38" s="6" t="str">
        <f t="shared" si="4"/>
        <v>2024-25</v>
      </c>
    </row>
    <row r="39" spans="1:11" x14ac:dyDescent="0.25">
      <c r="B39" s="7">
        <v>-6.4174129310503245E-2</v>
      </c>
      <c r="C39" s="7">
        <f t="shared" ref="C39:F39" si="5">(C16-B16)/B16</f>
        <v>0.10757463108845783</v>
      </c>
      <c r="D39" s="7">
        <f t="shared" si="5"/>
        <v>-0.20462478227955128</v>
      </c>
      <c r="E39" s="7">
        <f t="shared" si="5"/>
        <v>6.45690531941914E-2</v>
      </c>
      <c r="F39" s="7">
        <f t="shared" si="5"/>
        <v>1.8888289260658546E-2</v>
      </c>
      <c r="G39" s="7">
        <f>(G16-F16)/F16</f>
        <v>0.43644067796610153</v>
      </c>
      <c r="H39" s="7">
        <f t="shared" ref="H39:I39" si="6">(H16-G16)/G16</f>
        <v>0.30827995206489656</v>
      </c>
      <c r="I39" s="7">
        <f t="shared" si="6"/>
        <v>-0.45053025287884246</v>
      </c>
      <c r="J39" s="7">
        <f>(J16-I16)/I16</f>
        <v>0.89531013636841061</v>
      </c>
      <c r="K39" s="7">
        <f>(K16-J16)/J16</f>
        <v>-0.36806433017591345</v>
      </c>
    </row>
    <row r="41" spans="1:11" x14ac:dyDescent="0.25">
      <c r="B41" s="22">
        <f>SUM(B4:B14)</f>
        <v>163.79068441000004</v>
      </c>
      <c r="C41" s="22">
        <f t="shared" ref="C41:K41" si="7">SUM(C4:C14)</f>
        <v>184.62622752999999</v>
      </c>
      <c r="D41" s="22">
        <f t="shared" si="7"/>
        <v>151.48335225999998</v>
      </c>
      <c r="E41" s="22">
        <f t="shared" si="7"/>
        <v>145.9</v>
      </c>
      <c r="F41" s="22">
        <f t="shared" si="7"/>
        <v>160.30000000000001</v>
      </c>
      <c r="G41" s="22">
        <f t="shared" si="7"/>
        <v>201.39999999999998</v>
      </c>
      <c r="H41" s="22">
        <f t="shared" si="7"/>
        <v>206.24398699999995</v>
      </c>
      <c r="I41" s="22">
        <f t="shared" si="7"/>
        <v>226.91361000000001</v>
      </c>
      <c r="J41" s="22">
        <f>SUM(J4:J14)</f>
        <v>232.29999999999998</v>
      </c>
      <c r="K41" s="22">
        <f t="shared" si="7"/>
        <v>224.768259</v>
      </c>
    </row>
    <row r="42" spans="1:11" x14ac:dyDescent="0.25">
      <c r="B42" s="7">
        <v>-5.5687035111254585E-2</v>
      </c>
      <c r="C42" s="7">
        <f>(+C41-B41)/B41</f>
        <v>0.12720835250828139</v>
      </c>
      <c r="D42" s="7">
        <f t="shared" ref="D42:K42" si="8">(+D41-C41)/C41</f>
        <v>-0.17951336445205013</v>
      </c>
      <c r="E42" s="7">
        <f t="shared" si="8"/>
        <v>-3.6857860462560448E-2</v>
      </c>
      <c r="F42" s="7">
        <f t="shared" si="8"/>
        <v>9.8697738176833485E-2</v>
      </c>
      <c r="G42" s="7">
        <f t="shared" si="8"/>
        <v>0.25639426076107275</v>
      </c>
      <c r="H42" s="7">
        <f t="shared" si="8"/>
        <v>2.4051573982124978E-2</v>
      </c>
      <c r="I42" s="7">
        <f t="shared" si="8"/>
        <v>0.10021927572608487</v>
      </c>
      <c r="J42" s="7">
        <f>(+J41-I41)/I41</f>
        <v>2.3737624199799991E-2</v>
      </c>
      <c r="K42" s="7">
        <f t="shared" si="8"/>
        <v>-3.2422475247524681E-2</v>
      </c>
    </row>
    <row r="44" spans="1:11" x14ac:dyDescent="0.25">
      <c r="J44" s="18"/>
      <c r="K44" s="23"/>
    </row>
    <row r="45" spans="1:11" x14ac:dyDescent="0.25">
      <c r="J45" s="18"/>
      <c r="K45" s="23"/>
    </row>
    <row r="46" spans="1:11" x14ac:dyDescent="0.25">
      <c r="J46" s="18"/>
      <c r="K46" s="23"/>
    </row>
    <row r="47" spans="1:11" x14ac:dyDescent="0.25">
      <c r="J47" s="18"/>
      <c r="K47" s="23"/>
    </row>
    <row r="48" spans="1:11" x14ac:dyDescent="0.25">
      <c r="J48" s="18"/>
      <c r="K48" s="23"/>
    </row>
    <row r="49" spans="10:11" x14ac:dyDescent="0.25">
      <c r="J49" s="18"/>
      <c r="K49" s="23"/>
    </row>
    <row r="50" spans="10:11" x14ac:dyDescent="0.25">
      <c r="J50" s="18"/>
      <c r="K50" s="23"/>
    </row>
    <row r="51" spans="10:11" x14ac:dyDescent="0.25">
      <c r="J51" s="18"/>
      <c r="K51" s="23"/>
    </row>
    <row r="52" spans="10:11" x14ac:dyDescent="0.25">
      <c r="J52" s="18"/>
    </row>
    <row r="53" spans="10:11" x14ac:dyDescent="0.25">
      <c r="J53" s="18"/>
    </row>
    <row r="54" spans="10:11" x14ac:dyDescent="0.25">
      <c r="J54" s="18"/>
    </row>
    <row r="55" spans="10:11" x14ac:dyDescent="0.25">
      <c r="J55" s="18"/>
    </row>
    <row r="56" spans="10:11" x14ac:dyDescent="0.25">
      <c r="J56" s="13"/>
    </row>
  </sheetData>
  <printOptions horizontalCentered="1" verticalCentered="1"/>
  <pageMargins left="0.45" right="0.45" top="0.75" bottom="0.75" header="0.25" footer="0.3"/>
  <pageSetup orientation="landscape" horizontalDpi="1200" verticalDpi="1200" r:id="rId1"/>
  <headerFooter scaleWithDoc="0">
    <oddHeader>&amp;C&amp;G</oddHeader>
    <oddFooter xml:space="preserve">&amp;R&amp;"+,Italic"&amp;8Office of the Provost          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Non-Federal</vt:lpstr>
      <vt:lpstr>'Non-Federal'!Print_Area</vt:lpstr>
    </vt:vector>
  </TitlesOfParts>
  <Company>University of Iowa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2025-26 Data Digest: Non-Federal Research Awards by College </dc:title>
  <dc:creator>Yows, Kristina</dc:creator>
  <cp:lastModifiedBy>Yows, Kristina</cp:lastModifiedBy>
  <cp:lastPrinted>2026-02-25T01:08:52Z</cp:lastPrinted>
  <dcterms:created xsi:type="dcterms:W3CDTF">2015-12-04T21:49:47Z</dcterms:created>
  <dcterms:modified xsi:type="dcterms:W3CDTF">2026-03-02T02:11:35Z</dcterms:modified>
</cp:coreProperties>
</file>