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03413BF7-01FF-4513-8637-0FEB318B5D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tal" sheetId="1" r:id="rId1"/>
  </sheets>
  <definedNames>
    <definedName name="_xlnm.Print_Area" localSheetId="0">Total!$A$1:$K$34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F42" i="1" s="1"/>
  <c r="G41" i="1"/>
  <c r="H41" i="1"/>
  <c r="I41" i="1"/>
  <c r="J41" i="1"/>
  <c r="K41" i="1"/>
  <c r="B41" i="1"/>
  <c r="C42" i="1" s="1"/>
  <c r="E42" i="1"/>
  <c r="D42" i="1"/>
  <c r="K42" i="1"/>
  <c r="N26" i="1"/>
  <c r="M25" i="1"/>
  <c r="M24" i="1"/>
  <c r="M23" i="1"/>
  <c r="M20" i="1"/>
  <c r="M21" i="1"/>
  <c r="M22" i="1"/>
  <c r="N25" i="1"/>
  <c r="N24" i="1"/>
  <c r="N23" i="1"/>
  <c r="N22" i="1"/>
  <c r="N21" i="1"/>
  <c r="N20" i="1"/>
  <c r="J16" i="1"/>
  <c r="I16" i="1"/>
  <c r="H16" i="1"/>
  <c r="G16" i="1"/>
  <c r="F16" i="1"/>
  <c r="E16" i="1"/>
  <c r="D16" i="1"/>
  <c r="C16" i="1"/>
  <c r="B16" i="1"/>
  <c r="H42" i="1" l="1"/>
  <c r="N27" i="1"/>
  <c r="G42" i="1"/>
  <c r="I42" i="1"/>
  <c r="J42" i="1"/>
  <c r="E39" i="1" l="1"/>
  <c r="B38" i="1"/>
  <c r="C38" i="1"/>
  <c r="D38" i="1"/>
  <c r="E38" i="1"/>
  <c r="K39" i="1"/>
  <c r="F39" i="1" l="1"/>
  <c r="C39" i="1"/>
  <c r="D39" i="1"/>
  <c r="J39" i="1" l="1"/>
  <c r="I39" i="1"/>
  <c r="H39" i="1"/>
  <c r="G39" i="1"/>
  <c r="G38" i="1" l="1"/>
  <c r="H38" i="1"/>
  <c r="I38" i="1"/>
  <c r="J38" i="1"/>
  <c r="K38" i="1"/>
  <c r="F38" i="1"/>
</calcChain>
</file>

<file path=xl/sharedStrings.xml><?xml version="1.0" encoding="utf-8"?>
<sst xmlns="http://schemas.openxmlformats.org/spreadsheetml/2006/main" count="29" uniqueCount="29">
  <si>
    <t>Medicine</t>
  </si>
  <si>
    <t>Other Administrative Units</t>
  </si>
  <si>
    <t>Public Health</t>
  </si>
  <si>
    <t>Liberal Arts and Sciences</t>
  </si>
  <si>
    <t>Engineering</t>
  </si>
  <si>
    <t>Pharmacy</t>
  </si>
  <si>
    <t>Education</t>
  </si>
  <si>
    <t>Dentistry</t>
  </si>
  <si>
    <t>Nursing</t>
  </si>
  <si>
    <t>Graduate College</t>
  </si>
  <si>
    <t>Business</t>
  </si>
  <si>
    <t>Law</t>
  </si>
  <si>
    <t>Total</t>
  </si>
  <si>
    <t>Annual % Change in Total Research Awards</t>
  </si>
  <si>
    <t>Total External Research Awards by College (in millions)</t>
  </si>
  <si>
    <t>Source: UI Research Information System (UIRIS)</t>
  </si>
  <si>
    <t>2015-16</t>
  </si>
  <si>
    <t>2016-17</t>
  </si>
  <si>
    <t>2017-18</t>
  </si>
  <si>
    <t>2018-19</t>
  </si>
  <si>
    <t xml:space="preserve">Other Colleges    </t>
  </si>
  <si>
    <t>2019-20</t>
  </si>
  <si>
    <t>2020-21</t>
  </si>
  <si>
    <t>2021-22</t>
  </si>
  <si>
    <t>2022-23</t>
  </si>
  <si>
    <t>2023-24</t>
  </si>
  <si>
    <t>2024-25</t>
  </si>
  <si>
    <t>descending order, must revise</t>
  </si>
  <si>
    <t>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</si>
</sst>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8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0" xfId="2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0" fontId="8" fillId="0" borderId="0" xfId="3" applyFont="1" applyAlignment="1">
      <alignment wrapText="1"/>
    </xf>
    <xf numFmtId="0" fontId="9" fillId="0" borderId="0" xfId="3" applyFont="1"/>
    <xf numFmtId="0" fontId="9" fillId="0" borderId="2" xfId="3" applyFont="1" applyBorder="1" applyAlignment="1">
      <alignment wrapText="1"/>
    </xf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2" xfId="1" applyNumberFormat="1" applyFont="1" applyBorder="1"/>
    <xf numFmtId="0" fontId="8" fillId="0" borderId="0" xfId="3" applyFont="1"/>
    <xf numFmtId="9" fontId="4" fillId="0" borderId="0" xfId="0" applyNumberFormat="1" applyFont="1"/>
    <xf numFmtId="9" fontId="3" fillId="0" borderId="0" xfId="0" applyNumberFormat="1" applyFont="1"/>
    <xf numFmtId="164" fontId="11" fillId="0" borderId="0" xfId="1" applyNumberFormat="1" applyFont="1" applyBorder="1"/>
    <xf numFmtId="164" fontId="4" fillId="0" borderId="0" xfId="0" applyNumberFormat="1" applyFont="1"/>
    <xf numFmtId="165" fontId="12" fillId="0" borderId="0" xfId="1" applyNumberFormat="1" applyFont="1" applyAlignment="1"/>
  </cellXfs>
  <cellStyles count="4">
    <cellStyle name="Comma" xfId="1" builtinId="3"/>
    <cellStyle name="Normal" xfId="0" builtinId="0"/>
    <cellStyle name="Normal_Sheet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Annual % Change in Total Research Awards</a:t>
            </a:r>
          </a:p>
        </c:rich>
      </c:tx>
      <c:layout>
        <c:manualLayout>
          <c:xMode val="edge"/>
          <c:yMode val="edge"/>
          <c:x val="0.25404761904761902"/>
          <c:y val="4.26071741032370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73522194750812"/>
          <c:y val="0.11411942257217847"/>
          <c:w val="0.85736496610607904"/>
          <c:h val="0.80109361329833773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marker>
            <c:symbol val="triangle"/>
            <c:size val="6"/>
          </c:marker>
          <c:cat>
            <c:strRef>
              <c:f>Total!$G$38:$K$38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Total!$G$39:$K$39</c:f>
              <c:numCache>
                <c:formatCode>0%</c:formatCode>
                <c:ptCount val="5"/>
                <c:pt idx="0">
                  <c:v>0.31191049849647956</c:v>
                </c:pt>
                <c:pt idx="1">
                  <c:v>-6.422797226691126E-3</c:v>
                </c:pt>
                <c:pt idx="2">
                  <c:v>-0.19571406253203594</c:v>
                </c:pt>
                <c:pt idx="3">
                  <c:v>0.21823947551264009</c:v>
                </c:pt>
                <c:pt idx="4">
                  <c:v>-0.21945445957210322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0-4C6B-8A57-98F78CAE9C89}"/>
            </c:ext>
          </c:extLst>
        </c:ser>
        <c:ser>
          <c:idx val="1"/>
          <c:order val="1"/>
          <c:tx>
            <c:v>Collegiate Units</c:v>
          </c:tx>
          <c:marker>
            <c:symbol val="square"/>
            <c:size val="6"/>
          </c:marker>
          <c:cat>
            <c:strRef>
              <c:f>Total!$G$38:$K$38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Total!$G$42:$K$42</c:f>
              <c:numCache>
                <c:formatCode>0%</c:formatCode>
                <c:ptCount val="5"/>
                <c:pt idx="0">
                  <c:v>0.18076285240464346</c:v>
                </c:pt>
                <c:pt idx="1">
                  <c:v>-2.9732463884430221E-2</c:v>
                </c:pt>
                <c:pt idx="2">
                  <c:v>0.15078882075970917</c:v>
                </c:pt>
                <c:pt idx="3">
                  <c:v>-7.888589398023356E-2</c:v>
                </c:pt>
                <c:pt idx="4">
                  <c:v>-5.5931939133827505E-2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0-4413-8089-40719D2D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620224"/>
        <c:axId val="759620616"/>
      </c:lineChart>
      <c:catAx>
        <c:axId val="759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620616"/>
        <c:crossesAt val="-20"/>
        <c:auto val="1"/>
        <c:lblAlgn val="ctr"/>
        <c:lblOffset val="100"/>
        <c:tickLblSkip val="1"/>
        <c:tickMarkSkip val="1"/>
        <c:noMultiLvlLbl val="0"/>
      </c:catAx>
      <c:valAx>
        <c:axId val="759620616"/>
        <c:scaling>
          <c:orientation val="minMax"/>
          <c:max val="1"/>
          <c:min val="-0.60000000000000009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Percent</a:t>
                </a:r>
              </a:p>
            </c:rich>
          </c:tx>
          <c:layout>
            <c:manualLayout>
              <c:xMode val="edge"/>
              <c:yMode val="edge"/>
              <c:x val="1.428559711286089E-2"/>
              <c:y val="0.409900699912510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6202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329890733175964"/>
          <c:y val="0.82454220081993879"/>
          <c:w val="0.43259106151239818"/>
          <c:h val="8.2475503062117234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Total Research </a:t>
            </a:r>
          </a:p>
          <a:p>
            <a:pPr algn="l">
              <a:defRPr/>
            </a:pPr>
            <a:r>
              <a:rPr lang="en-US" sz="900" b="1">
                <a:solidFill>
                  <a:sysClr val="windowText" lastClr="000000"/>
                </a:solidFill>
              </a:rPr>
              <a:t>Awards in 2024-25</a:t>
            </a:r>
          </a:p>
        </c:rich>
      </c:tx>
      <c:layout>
        <c:manualLayout>
          <c:xMode val="edge"/>
          <c:yMode val="edge"/>
          <c:x val="3.3888342082239761E-3"/>
          <c:y val="2.77777777777777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90255905511811"/>
          <c:y val="0.10046850393700787"/>
          <c:w val="0.49139353674540687"/>
          <c:h val="0.786229658792651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73-4B6C-A223-26F36D66D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E73-4B6C-A223-26F36D66DE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73-4B6C-A223-26F36D66D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E73-4B6C-A223-26F36D66DE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73-4B6C-A223-26F36D66DE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E73-4B6C-A223-26F36D66DE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73-4B6C-A223-26F36D66DE6D}"/>
              </c:ext>
            </c:extLst>
          </c:dPt>
          <c:dLbls>
            <c:dLbl>
              <c:idx val="0"/>
              <c:layout>
                <c:manualLayout>
                  <c:x val="1.4184397163120567E-2"/>
                  <c:y val="0.110468319559228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3-4B6C-A223-26F36D66DE6D}"/>
                </c:ext>
              </c:extLst>
            </c:dLbl>
            <c:dLbl>
              <c:idx val="1"/>
              <c:layout>
                <c:manualLayout>
                  <c:x val="7.8087945123880786E-2"/>
                  <c:y val="-0.215243487126092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3-4B6C-A223-26F36D66DE6D}"/>
                </c:ext>
              </c:extLst>
            </c:dLbl>
            <c:dLbl>
              <c:idx val="2"/>
              <c:layout>
                <c:manualLayout>
                  <c:x val="0.15528959810874704"/>
                  <c:y val="-9.1971974577557969E-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73-4B6C-A223-26F36D66DE6D}"/>
                </c:ext>
              </c:extLst>
            </c:dLbl>
            <c:dLbl>
              <c:idx val="3"/>
              <c:layout>
                <c:manualLayout>
                  <c:x val="-3.125E-2"/>
                  <c:y val="-2.22222222222221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73-4B6C-A223-26F36D66DE6D}"/>
                </c:ext>
              </c:extLst>
            </c:dLbl>
            <c:dLbl>
              <c:idx val="4"/>
              <c:layout>
                <c:manualLayout>
                  <c:x val="-4.5138888888888888E-2"/>
                  <c:y val="-1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3-4B6C-A223-26F36D66DE6D}"/>
                </c:ext>
              </c:extLst>
            </c:dLbl>
            <c:dLbl>
              <c:idx val="5"/>
              <c:layout>
                <c:manualLayout>
                  <c:x val="-4.1666666666666664E-2"/>
                  <c:y val="-5.0000000000000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3-4B6C-A223-26F36D66DE6D}"/>
                </c:ext>
              </c:extLst>
            </c:dLbl>
            <c:dLbl>
              <c:idx val="6"/>
              <c:layout>
                <c:manualLayout>
                  <c:x val="5.1339207599050092E-2"/>
                  <c:y val="-6.0646544181977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48944663167096"/>
                      <c:h val="0.153250218722659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E73-4B6C-A223-26F36D66D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Total!$M$20:$M$26</c:f>
              <c:strCache>
                <c:ptCount val="7"/>
                <c:pt idx="0">
                  <c:v>Medicine</c:v>
                </c:pt>
                <c:pt idx="1">
                  <c:v>Liberal Arts and Sciences</c:v>
                </c:pt>
                <c:pt idx="2">
                  <c:v>Other Administrative Units</c:v>
                </c:pt>
                <c:pt idx="3">
                  <c:v>Pharmacy</c:v>
                </c:pt>
                <c:pt idx="4">
                  <c:v>Engineering</c:v>
                </c:pt>
                <c:pt idx="5">
                  <c:v>Public Health</c:v>
                </c:pt>
                <c:pt idx="6">
                  <c:v>Other Colleges    </c:v>
                </c:pt>
              </c:strCache>
            </c:strRef>
          </c:cat>
          <c:val>
            <c:numRef>
              <c:f>Total!$N$20:$N$26</c:f>
              <c:numCache>
                <c:formatCode>_("$"* #,##0.0_);_("$"* \(#,##0.0\);_("$"* "-"??_);_(@_)</c:formatCode>
                <c:ptCount val="7"/>
                <c:pt idx="0">
                  <c:v>262.673632</c:v>
                </c:pt>
                <c:pt idx="1">
                  <c:v>64.225755000000007</c:v>
                </c:pt>
                <c:pt idx="2">
                  <c:v>49.815558000000003</c:v>
                </c:pt>
                <c:pt idx="3">
                  <c:v>44.056050999999997</c:v>
                </c:pt>
                <c:pt idx="4">
                  <c:v>42.510255000000001</c:v>
                </c:pt>
                <c:pt idx="5">
                  <c:v>40.028863000000001</c:v>
                </c:pt>
                <c:pt idx="6">
                  <c:v>30.434731999999997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3-4B6C-A223-26F36D66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79374</xdr:colOff>
      <xdr:row>18</xdr:row>
      <xdr:rowOff>57150</xdr:rowOff>
    </xdr:from>
    <xdr:to>
      <xdr:col>10</xdr:col>
      <xdr:colOff>703579</xdr:colOff>
      <xdr:row>32</xdr:row>
      <xdr:rowOff>76200</xdr:rowOff>
    </xdr:to>
    <xdr:graphicFrame macro="">
      <xdr:nvGraphicFramePr>
        <xdr:cNvPr id="2" name="Chart 7" descr="Line chart showing that the annual percent change in total research awards over the past five years has varied between +31% and -22%. For collegiate units only, the variation has been between +18% and -8%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57150</xdr:rowOff>
    </xdr:from>
    <xdr:to>
      <xdr:col>4</xdr:col>
      <xdr:colOff>713105</xdr:colOff>
      <xdr:row>32</xdr:row>
      <xdr:rowOff>76200</xdr:rowOff>
    </xdr:to>
    <xdr:graphicFrame macro="">
      <xdr:nvGraphicFramePr>
        <xdr:cNvPr id="4" name="Chart 3" descr="Pie chart illustrating that about half of external research awards in 2024-25 went to the Carver College of Medicine, and between 8% and 12% to each of the Colleges of Liberal Arts &amp; Sciences, Engineering, Pharmacy, and Public Health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/>
  </sheetViews>
  <sheetFormatPr defaultColWidth="9" defaultRowHeight="12.5" x14ac:dyDescent="0.25"/>
  <cols>
    <col min="1" max="1" width="18.1640625" style="4" customWidth="1"/>
    <col min="2" max="5" width="9.58203125" style="4" customWidth="1"/>
    <col min="6" max="11" width="9.58203125" style="1" customWidth="1"/>
    <col min="12" max="13" width="9" style="1"/>
    <col min="14" max="14" width="8" style="1" customWidth="1"/>
    <col min="15" max="15" width="5.5" style="1" customWidth="1"/>
    <col min="16" max="16384" width="9" style="1"/>
  </cols>
  <sheetData>
    <row r="1" spans="1:15" ht="14" x14ac:dyDescent="0.3">
      <c r="A1" s="9" t="s">
        <v>14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4"/>
      <c r="M1" s="4"/>
      <c r="N1" s="4"/>
      <c r="O1" s="4"/>
    </row>
    <row r="2" spans="1:15" ht="6" customHeight="1" x14ac:dyDescent="0.25"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8" customFormat="1" ht="13" x14ac:dyDescent="0.3">
      <c r="A3" s="5" t="s">
        <v>28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3"/>
      <c r="M3" s="3"/>
      <c r="N3" s="3"/>
      <c r="O3" s="3"/>
    </row>
    <row r="4" spans="1:15" x14ac:dyDescent="0.25">
      <c r="A4" s="12" t="s">
        <v>10</v>
      </c>
      <c r="B4" s="15">
        <v>1.2182537845929156</v>
      </c>
      <c r="C4" s="15">
        <v>1.1938169999999999</v>
      </c>
      <c r="D4" s="15">
        <v>1.00752</v>
      </c>
      <c r="E4" s="15">
        <v>1.2</v>
      </c>
      <c r="F4" s="15">
        <v>0.8</v>
      </c>
      <c r="G4" s="15">
        <v>1</v>
      </c>
      <c r="H4" s="15">
        <v>1.4260710000000001</v>
      </c>
      <c r="I4" s="15">
        <v>2.2000000000000002</v>
      </c>
      <c r="J4" s="15">
        <v>1</v>
      </c>
      <c r="K4" s="15">
        <v>1.2152179999999999</v>
      </c>
      <c r="L4" s="4"/>
      <c r="M4" s="4"/>
      <c r="N4" s="4"/>
      <c r="O4" s="4"/>
    </row>
    <row r="5" spans="1:15" x14ac:dyDescent="0.25">
      <c r="A5" s="12" t="s">
        <v>7</v>
      </c>
      <c r="B5" s="15">
        <v>5.608015447322666</v>
      </c>
      <c r="C5" s="15">
        <v>4.7340200000000001</v>
      </c>
      <c r="D5" s="15">
        <v>4.9620528100000003</v>
      </c>
      <c r="E5" s="15">
        <v>4.9000000000000004</v>
      </c>
      <c r="F5" s="15">
        <v>6.6</v>
      </c>
      <c r="G5" s="15">
        <v>7.4</v>
      </c>
      <c r="H5" s="15">
        <v>9.4804650000000006</v>
      </c>
      <c r="I5" s="15">
        <v>7.7</v>
      </c>
      <c r="J5" s="15">
        <v>8.4</v>
      </c>
      <c r="K5" s="15">
        <v>9.086684</v>
      </c>
      <c r="L5" s="4"/>
      <c r="M5" s="4"/>
      <c r="N5" s="4"/>
      <c r="O5" s="4"/>
    </row>
    <row r="6" spans="1:15" x14ac:dyDescent="0.25">
      <c r="A6" s="12" t="s">
        <v>6</v>
      </c>
      <c r="B6" s="15">
        <v>9.53839082</v>
      </c>
      <c r="C6" s="15">
        <v>8.6013831200000013</v>
      </c>
      <c r="D6" s="15">
        <v>8.2071413900000003</v>
      </c>
      <c r="E6" s="15">
        <v>12.6</v>
      </c>
      <c r="F6" s="15">
        <v>10</v>
      </c>
      <c r="G6" s="15">
        <v>7.7</v>
      </c>
      <c r="H6" s="15">
        <v>8.8186160000000005</v>
      </c>
      <c r="I6" s="15">
        <v>27.3</v>
      </c>
      <c r="J6" s="15">
        <v>11.1</v>
      </c>
      <c r="K6" s="15">
        <v>12.695214</v>
      </c>
      <c r="L6" s="4"/>
      <c r="M6" s="4"/>
      <c r="N6" s="4"/>
      <c r="O6" s="4"/>
    </row>
    <row r="7" spans="1:15" x14ac:dyDescent="0.25">
      <c r="A7" s="12" t="s">
        <v>4</v>
      </c>
      <c r="B7" s="15">
        <v>26.01277314</v>
      </c>
      <c r="C7" s="15">
        <v>44.712768239999996</v>
      </c>
      <c r="D7" s="15">
        <v>28.169815069999999</v>
      </c>
      <c r="E7" s="15">
        <v>33</v>
      </c>
      <c r="F7" s="15">
        <v>39.6</v>
      </c>
      <c r="G7" s="15">
        <v>34.299999999999997</v>
      </c>
      <c r="H7" s="15">
        <v>36.446171</v>
      </c>
      <c r="I7" s="15">
        <v>38.799999999999997</v>
      </c>
      <c r="J7" s="15">
        <v>38.5</v>
      </c>
      <c r="K7" s="15">
        <v>42.510255000000001</v>
      </c>
      <c r="L7" s="4"/>
      <c r="M7" s="4"/>
      <c r="N7" s="4"/>
      <c r="O7" s="4"/>
    </row>
    <row r="8" spans="1:15" x14ac:dyDescent="0.25">
      <c r="A8" s="12" t="s">
        <v>9</v>
      </c>
      <c r="B8" s="15">
        <v>2.4166460000000001</v>
      </c>
      <c r="C8" s="15">
        <v>1.463544</v>
      </c>
      <c r="D8" s="15">
        <v>2.9838013500000002</v>
      </c>
      <c r="E8" s="15">
        <v>3.9</v>
      </c>
      <c r="F8" s="15">
        <v>2.6</v>
      </c>
      <c r="G8" s="15">
        <v>3.3</v>
      </c>
      <c r="H8" s="15">
        <v>3.2887360000000001</v>
      </c>
      <c r="I8" s="15">
        <v>2.5</v>
      </c>
      <c r="J8" s="15">
        <v>3.4</v>
      </c>
      <c r="K8" s="15">
        <v>1.4918830000000001</v>
      </c>
      <c r="L8" s="4"/>
      <c r="M8" s="4"/>
      <c r="N8" s="4"/>
      <c r="O8" s="4"/>
    </row>
    <row r="9" spans="1:15" x14ac:dyDescent="0.25">
      <c r="A9" s="12" t="s">
        <v>11</v>
      </c>
      <c r="B9" s="16">
        <v>0.55851622999999995</v>
      </c>
      <c r="C9" s="16">
        <v>0.51719780000000004</v>
      </c>
      <c r="D9" s="16">
        <v>1.1577443799999998</v>
      </c>
      <c r="E9" s="16">
        <v>0.3</v>
      </c>
      <c r="F9" s="16">
        <v>0.6</v>
      </c>
      <c r="G9" s="16">
        <v>1.1000000000000001</v>
      </c>
      <c r="H9" s="16">
        <v>0.57787100000000002</v>
      </c>
      <c r="I9" s="16">
        <v>1.6</v>
      </c>
      <c r="J9" s="16">
        <v>2.5</v>
      </c>
      <c r="K9" s="16">
        <v>1.361783</v>
      </c>
      <c r="L9" s="4"/>
      <c r="M9" s="4"/>
      <c r="N9" s="4"/>
      <c r="O9" s="4"/>
    </row>
    <row r="10" spans="1:15" x14ac:dyDescent="0.25">
      <c r="A10" s="12" t="s">
        <v>3</v>
      </c>
      <c r="B10" s="15">
        <v>41.673622309999992</v>
      </c>
      <c r="C10" s="15">
        <v>40.10940008</v>
      </c>
      <c r="D10" s="15">
        <v>40.69104909</v>
      </c>
      <c r="E10" s="15">
        <v>44.7</v>
      </c>
      <c r="F10" s="15">
        <v>47.3</v>
      </c>
      <c r="G10" s="15">
        <v>81.5</v>
      </c>
      <c r="H10" s="15">
        <v>72.345765</v>
      </c>
      <c r="I10" s="15">
        <v>116.7</v>
      </c>
      <c r="J10" s="15">
        <v>73.400000000000006</v>
      </c>
      <c r="K10" s="15">
        <v>64.225755000000007</v>
      </c>
      <c r="L10" s="4"/>
      <c r="M10" s="4"/>
      <c r="N10" s="4"/>
      <c r="O10" s="4"/>
    </row>
    <row r="11" spans="1:15" x14ac:dyDescent="0.25">
      <c r="A11" s="12" t="s">
        <v>0</v>
      </c>
      <c r="B11" s="15">
        <v>226.6438622735092</v>
      </c>
      <c r="C11" s="15">
        <v>214.05415499</v>
      </c>
      <c r="D11" s="15">
        <v>226.64408029000001</v>
      </c>
      <c r="E11" s="15">
        <v>234.2</v>
      </c>
      <c r="F11" s="15">
        <v>249.1</v>
      </c>
      <c r="G11" s="15">
        <v>282.8</v>
      </c>
      <c r="H11" s="15">
        <v>276.48837900000001</v>
      </c>
      <c r="I11" s="15">
        <v>290.2</v>
      </c>
      <c r="J11" s="15">
        <v>307.2</v>
      </c>
      <c r="K11" s="15">
        <v>262.673632</v>
      </c>
      <c r="L11" s="4"/>
      <c r="M11" s="4"/>
      <c r="N11" s="4"/>
      <c r="O11" s="4"/>
    </row>
    <row r="12" spans="1:15" x14ac:dyDescent="0.25">
      <c r="A12" s="12" t="s">
        <v>8</v>
      </c>
      <c r="B12" s="15">
        <v>4.2932307000000005</v>
      </c>
      <c r="C12" s="15">
        <v>3.99785345</v>
      </c>
      <c r="D12" s="15">
        <v>1.9880772500000001</v>
      </c>
      <c r="E12" s="15">
        <v>4.8</v>
      </c>
      <c r="F12" s="15">
        <v>4.2</v>
      </c>
      <c r="G12" s="15">
        <v>11.8</v>
      </c>
      <c r="H12" s="15">
        <v>3.2329850000000002</v>
      </c>
      <c r="I12" s="15">
        <v>3.3</v>
      </c>
      <c r="J12" s="15">
        <v>3.6</v>
      </c>
      <c r="K12" s="15">
        <v>4.5839499999999997</v>
      </c>
      <c r="L12" s="4"/>
      <c r="M12" s="4"/>
      <c r="N12" s="4"/>
      <c r="O12" s="4"/>
    </row>
    <row r="13" spans="1:15" x14ac:dyDescent="0.25">
      <c r="A13" s="12" t="s">
        <v>5</v>
      </c>
      <c r="B13" s="15">
        <v>17.317001329999997</v>
      </c>
      <c r="C13" s="15">
        <v>17.743359309999999</v>
      </c>
      <c r="D13" s="15">
        <v>18.728531</v>
      </c>
      <c r="E13" s="15">
        <v>16.399999999999999</v>
      </c>
      <c r="F13" s="15">
        <v>21.3</v>
      </c>
      <c r="G13" s="15">
        <v>23.4</v>
      </c>
      <c r="H13" s="15">
        <v>27.249338999999999</v>
      </c>
      <c r="I13" s="15">
        <v>23.2</v>
      </c>
      <c r="J13" s="15">
        <v>18.8</v>
      </c>
      <c r="K13" s="15">
        <v>44.056050999999997</v>
      </c>
      <c r="L13" s="4"/>
      <c r="M13" s="4"/>
      <c r="N13" s="4"/>
      <c r="O13" s="4"/>
    </row>
    <row r="14" spans="1:15" x14ac:dyDescent="0.25">
      <c r="A14" s="12" t="s">
        <v>2</v>
      </c>
      <c r="B14" s="15">
        <v>42.050247985912264</v>
      </c>
      <c r="C14" s="15">
        <v>38.085139559999995</v>
      </c>
      <c r="D14" s="15">
        <v>43.839338600000005</v>
      </c>
      <c r="E14" s="15">
        <v>36.700000000000003</v>
      </c>
      <c r="F14" s="15">
        <v>40</v>
      </c>
      <c r="G14" s="15">
        <v>44.1</v>
      </c>
      <c r="H14" s="15">
        <v>44.226942000000001</v>
      </c>
      <c r="I14" s="15">
        <v>43</v>
      </c>
      <c r="J14" s="15">
        <v>44.7</v>
      </c>
      <c r="K14" s="15">
        <v>40.028863000000001</v>
      </c>
      <c r="L14" s="4"/>
      <c r="M14" s="4"/>
      <c r="N14" s="4"/>
      <c r="O14" s="4"/>
    </row>
    <row r="15" spans="1:15" x14ac:dyDescent="0.25">
      <c r="A15" s="12" t="s">
        <v>1</v>
      </c>
      <c r="B15" s="15">
        <v>60.605944968662953</v>
      </c>
      <c r="C15" s="15">
        <v>68.03899856999999</v>
      </c>
      <c r="D15" s="15">
        <v>56.143435519999969</v>
      </c>
      <c r="E15" s="15">
        <v>74.3</v>
      </c>
      <c r="F15" s="15">
        <v>113.3</v>
      </c>
      <c r="G15" s="15">
        <v>204</v>
      </c>
      <c r="H15" s="15">
        <v>214.30722299999999</v>
      </c>
      <c r="I15" s="15">
        <v>4.7999999999999972</v>
      </c>
      <c r="J15" s="15">
        <v>171.2</v>
      </c>
      <c r="K15" s="15">
        <v>49.815558000000003</v>
      </c>
      <c r="L15" s="4"/>
      <c r="M15" s="4"/>
      <c r="N15" s="4"/>
      <c r="O15" s="4"/>
    </row>
    <row r="16" spans="1:15" x14ac:dyDescent="0.25">
      <c r="A16" s="14" t="s">
        <v>12</v>
      </c>
      <c r="B16" s="17">
        <f t="shared" ref="B16:D16" si="0">SUM(B4:B15)</f>
        <v>437.93650499</v>
      </c>
      <c r="C16" s="17">
        <f t="shared" si="0"/>
        <v>443.25163612</v>
      </c>
      <c r="D16" s="17">
        <f t="shared" si="0"/>
        <v>434.52258674999996</v>
      </c>
      <c r="E16" s="17">
        <f>SUM(E4:E15)-0.1</f>
        <v>466.89999999999992</v>
      </c>
      <c r="F16" s="17">
        <f>SUM(F4:F15)+0.01</f>
        <v>535.41</v>
      </c>
      <c r="G16" s="17">
        <f>SUM(G4:G15)+0.01</f>
        <v>702.41000000000008</v>
      </c>
      <c r="H16" s="17">
        <f>SUM(H4:H15)+0.01</f>
        <v>697.89856299999997</v>
      </c>
      <c r="I16" s="17">
        <f>SUM(I4:I15)+0.01</f>
        <v>561.30999999999995</v>
      </c>
      <c r="J16" s="17">
        <f>SUM(J4:J15)+0.01</f>
        <v>683.81</v>
      </c>
      <c r="K16" s="17">
        <v>533.74484600000005</v>
      </c>
      <c r="L16" s="4"/>
      <c r="M16" s="4"/>
      <c r="N16" s="4"/>
      <c r="O16" s="4"/>
    </row>
    <row r="17" spans="1:15" x14ac:dyDescent="0.25">
      <c r="A17" s="4" t="s">
        <v>15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F18" s="4"/>
      <c r="G18" s="4"/>
      <c r="H18" s="4"/>
      <c r="I18" s="4"/>
      <c r="J18" s="4"/>
      <c r="K18" s="4"/>
      <c r="L18" s="4"/>
      <c r="M18" s="4" t="s">
        <v>27</v>
      </c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/>
      <c r="B20" s="1"/>
      <c r="C20" s="1"/>
      <c r="D20" s="1"/>
      <c r="E20" s="1"/>
      <c r="L20" s="4"/>
      <c r="M20" s="18" t="str">
        <f>+A11</f>
        <v>Medicine</v>
      </c>
      <c r="N20" s="15">
        <f>K11</f>
        <v>262.673632</v>
      </c>
      <c r="O20" s="19"/>
    </row>
    <row r="21" spans="1:15" x14ac:dyDescent="0.25">
      <c r="A21" s="1"/>
      <c r="B21" s="1"/>
      <c r="C21" s="1"/>
      <c r="D21" s="1"/>
      <c r="E21" s="1"/>
      <c r="L21" s="4"/>
      <c r="M21" s="18" t="str">
        <f>+A10</f>
        <v>Liberal Arts and Sciences</v>
      </c>
      <c r="N21" s="15">
        <f>K10</f>
        <v>64.225755000000007</v>
      </c>
      <c r="O21" s="19"/>
    </row>
    <row r="22" spans="1:15" x14ac:dyDescent="0.25">
      <c r="A22" s="1"/>
      <c r="B22" s="1"/>
      <c r="C22" s="1"/>
      <c r="D22" s="1"/>
      <c r="E22" s="1"/>
      <c r="L22" s="4"/>
      <c r="M22" s="18" t="str">
        <f>+A15</f>
        <v>Other Administrative Units</v>
      </c>
      <c r="N22" s="15">
        <f>+K15</f>
        <v>49.815558000000003</v>
      </c>
      <c r="O22" s="19"/>
    </row>
    <row r="23" spans="1:15" x14ac:dyDescent="0.25">
      <c r="F23" s="4"/>
      <c r="G23" s="4"/>
      <c r="H23" s="4"/>
      <c r="I23" s="4"/>
      <c r="J23" s="4"/>
      <c r="K23" s="4"/>
      <c r="L23" s="4"/>
      <c r="M23" s="18" t="str">
        <f>+A13</f>
        <v>Pharmacy</v>
      </c>
      <c r="N23" s="15">
        <f>+K13</f>
        <v>44.056050999999997</v>
      </c>
      <c r="O23" s="19"/>
    </row>
    <row r="24" spans="1:15" x14ac:dyDescent="0.25">
      <c r="F24" s="4"/>
      <c r="G24" s="4"/>
      <c r="H24" s="4"/>
      <c r="I24" s="4"/>
      <c r="J24" s="4"/>
      <c r="K24" s="4"/>
      <c r="L24" s="4"/>
      <c r="M24" s="18" t="str">
        <f>+A7</f>
        <v>Engineering</v>
      </c>
      <c r="N24" s="15">
        <f>+K7</f>
        <v>42.510255000000001</v>
      </c>
      <c r="O24" s="19"/>
    </row>
    <row r="25" spans="1:15" x14ac:dyDescent="0.25">
      <c r="M25" s="18" t="str">
        <f>+A14</f>
        <v>Public Health</v>
      </c>
      <c r="N25" s="15">
        <f>+K14</f>
        <v>40.028863000000001</v>
      </c>
      <c r="O25" s="19"/>
    </row>
    <row r="26" spans="1:15" x14ac:dyDescent="0.25">
      <c r="F26" s="2"/>
      <c r="M26" s="18" t="s">
        <v>20</v>
      </c>
      <c r="N26" s="15">
        <f>+K4+K5+K6+K8+K9+K12</f>
        <v>30.434731999999997</v>
      </c>
      <c r="O26" s="19"/>
    </row>
    <row r="27" spans="1:15" x14ac:dyDescent="0.25">
      <c r="M27" s="12"/>
      <c r="N27" s="21">
        <f>SUM(N20:N26)</f>
        <v>533.74484600000005</v>
      </c>
      <c r="O27" s="20"/>
    </row>
    <row r="29" spans="1:15" x14ac:dyDescent="0.25">
      <c r="F29" s="2"/>
      <c r="M29" s="18"/>
    </row>
    <row r="37" spans="1:11" x14ac:dyDescent="0.25">
      <c r="A37" s="13" t="s">
        <v>13</v>
      </c>
      <c r="B37" s="13"/>
      <c r="C37" s="13"/>
      <c r="D37" s="13"/>
      <c r="E37" s="13"/>
      <c r="F37" s="4"/>
      <c r="G37" s="4"/>
      <c r="H37" s="4"/>
      <c r="I37" s="4"/>
      <c r="J37" s="4"/>
      <c r="K37" s="4"/>
    </row>
    <row r="38" spans="1:11" x14ac:dyDescent="0.25">
      <c r="B38" s="6" t="str">
        <f t="shared" ref="B38:E38" si="1">B3</f>
        <v>2015-16</v>
      </c>
      <c r="C38" s="6" t="str">
        <f t="shared" si="1"/>
        <v>2016-17</v>
      </c>
      <c r="D38" s="6" t="str">
        <f t="shared" si="1"/>
        <v>2017-18</v>
      </c>
      <c r="E38" s="6" t="str">
        <f t="shared" si="1"/>
        <v>2018-19</v>
      </c>
      <c r="F38" s="6" t="str">
        <f>F3</f>
        <v>2019-20</v>
      </c>
      <c r="G38" s="6" t="str">
        <f t="shared" ref="G38:K38" si="2">G3</f>
        <v>2020-21</v>
      </c>
      <c r="H38" s="6" t="str">
        <f t="shared" si="2"/>
        <v>2021-22</v>
      </c>
      <c r="I38" s="6" t="str">
        <f t="shared" si="2"/>
        <v>2022-23</v>
      </c>
      <c r="J38" s="6" t="str">
        <f t="shared" si="2"/>
        <v>2023-24</v>
      </c>
      <c r="K38" s="6" t="str">
        <f t="shared" si="2"/>
        <v>2024-25</v>
      </c>
    </row>
    <row r="39" spans="1:11" x14ac:dyDescent="0.25">
      <c r="B39" s="7">
        <v>-1.1485086964330407E-2</v>
      </c>
      <c r="C39" s="7">
        <f t="shared" ref="C39:F39" si="3">(C16-B16)/B16</f>
        <v>1.2136761995032511E-2</v>
      </c>
      <c r="D39" s="7">
        <f t="shared" si="3"/>
        <v>-1.9693214099353838E-2</v>
      </c>
      <c r="E39" s="7">
        <f t="shared" si="3"/>
        <v>7.4512612778465576E-2</v>
      </c>
      <c r="F39" s="7">
        <f t="shared" si="3"/>
        <v>0.1467337759691584</v>
      </c>
      <c r="G39" s="7">
        <f>(G16-F16)/F16</f>
        <v>0.31191049849647956</v>
      </c>
      <c r="H39" s="7">
        <f t="shared" ref="H39:J39" si="4">(H16-G16)/G16</f>
        <v>-6.422797226691126E-3</v>
      </c>
      <c r="I39" s="7">
        <f t="shared" si="4"/>
        <v>-0.19571406253203594</v>
      </c>
      <c r="J39" s="7">
        <f t="shared" si="4"/>
        <v>0.21823947551264009</v>
      </c>
      <c r="K39" s="7">
        <f>(K16-J16)/J16</f>
        <v>-0.21945445957210322</v>
      </c>
    </row>
    <row r="41" spans="1:11" x14ac:dyDescent="0.25">
      <c r="B41" s="22">
        <f>SUM(B4:B14)</f>
        <v>377.33056002133702</v>
      </c>
      <c r="C41" s="22">
        <f t="shared" ref="C41:K41" si="5">SUM(C4:C14)</f>
        <v>375.21263755000001</v>
      </c>
      <c r="D41" s="22">
        <f t="shared" si="5"/>
        <v>378.37915122999999</v>
      </c>
      <c r="E41" s="22">
        <f t="shared" si="5"/>
        <v>392.69999999999993</v>
      </c>
      <c r="F41" s="22">
        <f t="shared" si="5"/>
        <v>422.1</v>
      </c>
      <c r="G41" s="22">
        <f t="shared" si="5"/>
        <v>498.40000000000003</v>
      </c>
      <c r="H41" s="22">
        <f t="shared" si="5"/>
        <v>483.58134000000001</v>
      </c>
      <c r="I41" s="22">
        <f t="shared" si="5"/>
        <v>556.5</v>
      </c>
      <c r="J41" s="22">
        <f t="shared" si="5"/>
        <v>512.6</v>
      </c>
      <c r="K41" s="22">
        <f t="shared" si="5"/>
        <v>483.92928800000004</v>
      </c>
    </row>
    <row r="42" spans="1:11" x14ac:dyDescent="0.25">
      <c r="B42" s="7">
        <v>1.4432674257274525E-3</v>
      </c>
      <c r="C42" s="7">
        <f>(+C41-B41)/B41</f>
        <v>-5.6129099938718122E-3</v>
      </c>
      <c r="D42" s="7">
        <f t="shared" ref="D42:K42" si="6">(+D41-C41)/C41</f>
        <v>8.4392511421687317E-3</v>
      </c>
      <c r="E42" s="7">
        <f t="shared" si="6"/>
        <v>3.7847880157897307E-2</v>
      </c>
      <c r="F42" s="7">
        <f t="shared" si="6"/>
        <v>7.4866310160428051E-2</v>
      </c>
      <c r="G42" s="7">
        <f t="shared" si="6"/>
        <v>0.18076285240464346</v>
      </c>
      <c r="H42" s="7">
        <f t="shared" si="6"/>
        <v>-2.9732463884430221E-2</v>
      </c>
      <c r="I42" s="7">
        <f t="shared" si="6"/>
        <v>0.15078882075970917</v>
      </c>
      <c r="J42" s="7">
        <f t="shared" si="6"/>
        <v>-7.888589398023356E-2</v>
      </c>
      <c r="K42" s="7">
        <f t="shared" si="6"/>
        <v>-5.5931939133827505E-2</v>
      </c>
    </row>
    <row r="44" spans="1:11" x14ac:dyDescent="0.25">
      <c r="J44" s="18"/>
      <c r="K44" s="23"/>
    </row>
    <row r="45" spans="1:11" x14ac:dyDescent="0.25">
      <c r="J45" s="18"/>
      <c r="K45" s="23"/>
    </row>
    <row r="46" spans="1:11" x14ac:dyDescent="0.25">
      <c r="J46" s="18"/>
      <c r="K46" s="23"/>
    </row>
    <row r="47" spans="1:11" x14ac:dyDescent="0.25">
      <c r="J47" s="18"/>
      <c r="K47" s="23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Total External Research Awards by College</dc:title>
  <dc:creator>Yows, Kristina</dc:creator>
  <cp:lastModifiedBy>Yows, Kristina</cp:lastModifiedBy>
  <cp:lastPrinted>2026-02-25T01:10:29Z</cp:lastPrinted>
  <dcterms:created xsi:type="dcterms:W3CDTF">2015-12-04T21:49:47Z</dcterms:created>
  <dcterms:modified xsi:type="dcterms:W3CDTF">2026-03-02T02:11:04Z</dcterms:modified>
</cp:coreProperties>
</file>