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DB159D23-D419-4D4E-ADCA-FA464707480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otal" sheetId="1" r:id="rId1"/>
  </sheets>
  <definedNames>
    <definedName name="_xlnm.Print_Area" localSheetId="0">Total!$A$1:$L$33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K47" i="1" l="1"/>
  <c r="H47" i="1" l="1"/>
  <c r="I47" i="1"/>
  <c r="J47" i="1"/>
  <c r="C40" i="1" l="1"/>
  <c r="C39" i="1"/>
  <c r="D39" i="1" l="1"/>
  <c r="E39" i="1"/>
  <c r="F39" i="1"/>
  <c r="G39" i="1"/>
  <c r="D40" i="1"/>
  <c r="D41" i="1" s="1"/>
  <c r="E40" i="1"/>
  <c r="E41" i="1" s="1"/>
  <c r="F40" i="1"/>
  <c r="G40" i="1"/>
  <c r="D38" i="1"/>
  <c r="E38" i="1"/>
  <c r="F38" i="1"/>
  <c r="G38" i="1"/>
  <c r="H38" i="1"/>
  <c r="F41" i="1" l="1"/>
  <c r="E43" i="1"/>
  <c r="F43" i="1"/>
  <c r="G41" i="1"/>
  <c r="G43" i="1" s="1"/>
  <c r="I38" i="1" l="1"/>
  <c r="J38" i="1"/>
  <c r="K38" i="1"/>
  <c r="L38" i="1"/>
  <c r="C38" i="1"/>
  <c r="K40" i="1" l="1"/>
  <c r="J40" i="1"/>
  <c r="I40" i="1"/>
  <c r="H40" i="1"/>
  <c r="C41" i="1"/>
  <c r="D43" i="1" s="1"/>
  <c r="K39" i="1"/>
  <c r="J39" i="1"/>
  <c r="I39" i="1"/>
  <c r="H39" i="1"/>
  <c r="K41" i="1" l="1"/>
  <c r="I41" i="1"/>
  <c r="J41" i="1"/>
  <c r="H41" i="1"/>
  <c r="H43" i="1" s="1"/>
  <c r="L39" i="1"/>
  <c r="L40" i="1"/>
  <c r="J43" i="1" l="1"/>
  <c r="K43" i="1"/>
  <c r="I43" i="1"/>
  <c r="L41" i="1"/>
  <c r="L43" i="1" s="1"/>
</calcChain>
</file>

<file path=xl/sharedStrings.xml><?xml version="1.0" encoding="utf-8"?>
<sst xmlns="http://schemas.openxmlformats.org/spreadsheetml/2006/main" count="28" uniqueCount="27">
  <si>
    <t>2014-15</t>
  </si>
  <si>
    <t>Total Awards</t>
  </si>
  <si>
    <t>Awards by Purpose</t>
  </si>
  <si>
    <t>Research</t>
  </si>
  <si>
    <t>Academic Support/Misc</t>
  </si>
  <si>
    <t>Fellowships &amp; Scholarships</t>
  </si>
  <si>
    <t>Student Financial Aid</t>
  </si>
  <si>
    <t>Public Service</t>
  </si>
  <si>
    <t>Equipment</t>
  </si>
  <si>
    <t>Awards by Source</t>
  </si>
  <si>
    <t>Federal</t>
  </si>
  <si>
    <t>Non-Federal</t>
  </si>
  <si>
    <t>Extramural Awards (in millions)</t>
  </si>
  <si>
    <t>Total</t>
  </si>
  <si>
    <t>Other</t>
  </si>
  <si>
    <t>Source: UI Research Information System (UIRIS)</t>
  </si>
  <si>
    <t>2015-16</t>
  </si>
  <si>
    <t>2016-17</t>
  </si>
  <si>
    <t>2017-18</t>
  </si>
  <si>
    <t>2018-19</t>
  </si>
  <si>
    <t>2019-20</t>
  </si>
  <si>
    <t>2020-21</t>
  </si>
  <si>
    <t>2021-22</t>
  </si>
  <si>
    <t>https://uiris.uiowa.edu/funding_watch</t>
  </si>
  <si>
    <t>Total w/UICA</t>
  </si>
  <si>
    <t>2022-23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</si>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</sst>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0.0%"/>
  </numFmts>
  <fonts count="11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sz val="10"/>
      <color rgb="FF000000"/>
      <name val="Arial"/>
      <family val="2"/>
    </font>
    <font>
      <u/>
      <sz val="11"/>
      <color theme="10"/>
      <name val="Arial"/>
      <family val="2"/>
      <scheme val="minor"/>
    </font>
    <font>
      <u/>
      <sz val="8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6" fontId="1" fillId="0" borderId="0" xfId="0" quotePrefix="1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2" xfId="0" applyFont="1" applyBorder="1"/>
    <xf numFmtId="0" fontId="3" fillId="0" borderId="1" xfId="0" applyFont="1" applyBorder="1" applyAlignment="1">
      <alignment horizontal="right"/>
    </xf>
    <xf numFmtId="44" fontId="6" fillId="0" borderId="0" xfId="1" applyNumberFormat="1" applyFont="1"/>
    <xf numFmtId="44" fontId="4" fillId="0" borderId="0" xfId="0" applyNumberFormat="1" applyFont="1"/>
    <xf numFmtId="164" fontId="6" fillId="0" borderId="0" xfId="1" applyNumberFormat="1" applyFont="1"/>
    <xf numFmtId="164" fontId="6" fillId="0" borderId="2" xfId="1" applyNumberFormat="1" applyFont="1" applyBorder="1"/>
    <xf numFmtId="164" fontId="7" fillId="0" borderId="0" xfId="1" applyNumberFormat="1" applyFont="1"/>
    <xf numFmtId="44" fontId="1" fillId="0" borderId="0" xfId="0" applyNumberFormat="1" applyFont="1"/>
    <xf numFmtId="165" fontId="4" fillId="0" borderId="0" xfId="2" applyNumberFormat="1" applyFont="1"/>
    <xf numFmtId="0" fontId="10" fillId="0" borderId="0" xfId="3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 Extramural Awards</a:t>
            </a:r>
          </a:p>
        </c:rich>
      </c:tx>
      <c:layout>
        <c:manualLayout>
          <c:xMode val="edge"/>
          <c:yMode val="edge"/>
          <c:x val="0.39253837800088709"/>
          <c:y val="2.19567238199281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2179061708171"/>
          <c:y val="0.12707216600528209"/>
          <c:w val="0.85292389930754653"/>
          <c:h val="0.57458718541518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Total!$B$39</c:f>
              <c:strCache>
                <c:ptCount val="1"/>
                <c:pt idx="0">
                  <c:v>Research</c:v>
                </c:pt>
              </c:strCache>
            </c:strRef>
          </c:tx>
          <c:invertIfNegative val="0"/>
          <c:cat>
            <c:strRef>
              <c:f>Total!$C$38:$L$38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Total!$C$39:$L$39</c:f>
              <c:numCache>
                <c:formatCode>_("$"* #,##0.00_);_("$"* \(#,##0.00\);_("$"* "-"??_);_(@_)</c:formatCode>
                <c:ptCount val="10"/>
                <c:pt idx="0">
                  <c:v>324.72509494000002</c:v>
                </c:pt>
                <c:pt idx="1">
                  <c:v>313.09716438000004</c:v>
                </c:pt>
                <c:pt idx="2">
                  <c:v>315.14850503999997</c:v>
                </c:pt>
                <c:pt idx="3">
                  <c:v>314.27642957000006</c:v>
                </c:pt>
                <c:pt idx="4">
                  <c:v>326.7</c:v>
                </c:pt>
                <c:pt idx="5">
                  <c:v>349.9</c:v>
                </c:pt>
                <c:pt idx="6">
                  <c:v>415.5</c:v>
                </c:pt>
                <c:pt idx="7">
                  <c:v>393.47590100000002</c:v>
                </c:pt>
                <c:pt idx="8">
                  <c:v>438.03267</c:v>
                </c:pt>
                <c:pt idx="9">
                  <c:v>348.2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6-43D3-BF15-1241A41E31FE}"/>
            </c:ext>
          </c:extLst>
        </c:ser>
        <c:ser>
          <c:idx val="1"/>
          <c:order val="1"/>
          <c:tx>
            <c:strRef>
              <c:f>Total!$B$40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strRef>
              <c:f>Total!$C$38:$L$38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Total!$C$40:$L$40</c:f>
              <c:numCache>
                <c:formatCode>_("$"* #,##0.00_);_("$"* \(#,##0.00\);_("$"* "-"??_);_(@_)</c:formatCode>
                <c:ptCount val="10"/>
                <c:pt idx="0">
                  <c:v>118.29958705</c:v>
                </c:pt>
                <c:pt idx="1">
                  <c:v>124.83764061000002</c:v>
                </c:pt>
                <c:pt idx="2">
                  <c:v>128.10313108</c:v>
                </c:pt>
                <c:pt idx="3">
                  <c:v>120.24615718</c:v>
                </c:pt>
                <c:pt idx="4">
                  <c:v>140.1</c:v>
                </c:pt>
                <c:pt idx="5">
                  <c:v>185.5</c:v>
                </c:pt>
                <c:pt idx="6">
                  <c:v>286.90000000000003</c:v>
                </c:pt>
                <c:pt idx="7">
                  <c:v>304.41266600000006</c:v>
                </c:pt>
                <c:pt idx="8">
                  <c:v>123.260957</c:v>
                </c:pt>
                <c:pt idx="9">
                  <c:v>335.7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6-43D3-BF15-1241A41E31FE}"/>
            </c:ext>
          </c:extLst>
        </c:ser>
        <c:ser>
          <c:idx val="2"/>
          <c:order val="2"/>
          <c:tx>
            <c:strRef>
              <c:f>Total!$B$41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Total!$C$38:$L$38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Total!$C$41:$L$41</c:f>
              <c:numCache>
                <c:formatCode>_("$"* #,##0.00_);_("$"* \(#,##0.00\);_("$"* "-"??_);_(@_)</c:formatCode>
                <c:ptCount val="10"/>
                <c:pt idx="0">
                  <c:v>443.02468199000003</c:v>
                </c:pt>
                <c:pt idx="1">
                  <c:v>437.93480499000009</c:v>
                </c:pt>
                <c:pt idx="2">
                  <c:v>443.25163611999994</c:v>
                </c:pt>
                <c:pt idx="3">
                  <c:v>434.52258675000007</c:v>
                </c:pt>
                <c:pt idx="4">
                  <c:v>466.79999999999995</c:v>
                </c:pt>
                <c:pt idx="5">
                  <c:v>535.4</c:v>
                </c:pt>
                <c:pt idx="6">
                  <c:v>702.40000000000009</c:v>
                </c:pt>
                <c:pt idx="7">
                  <c:v>697.88856700000008</c:v>
                </c:pt>
                <c:pt idx="8">
                  <c:v>561.29362700000001</c:v>
                </c:pt>
                <c:pt idx="9">
                  <c:v>683.9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A6-43D3-BF15-1241A41E3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377392"/>
        <c:axId val="765377784"/>
      </c:barChart>
      <c:catAx>
        <c:axId val="76537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377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5377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/>
                  <a:t>Millions of Dollars</a:t>
                </a:r>
              </a:p>
            </c:rich>
          </c:tx>
          <c:layout>
            <c:manualLayout>
              <c:xMode val="edge"/>
              <c:yMode val="edge"/>
              <c:x val="9.1327646544181983E-3"/>
              <c:y val="0.20478871391076114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3773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1.607717041800643E-2"/>
          <c:y val="0.82873160191992579"/>
          <c:w val="0.97427652733118975"/>
          <c:h val="0.154696712634677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baseline="0">
                <a:effectLst/>
              </a:rPr>
              <a:t>2023-24 Extramural Awards</a:t>
            </a:r>
            <a:br>
              <a:rPr lang="en-US" sz="900" b="1" i="0" baseline="0">
                <a:effectLst/>
              </a:rPr>
            </a:br>
            <a:r>
              <a:rPr lang="en-US" sz="900" b="1" i="0" baseline="0">
                <a:effectLst/>
              </a:rPr>
              <a:t>by Purpose</a:t>
            </a:r>
            <a:endParaRPr lang="en-US" sz="900">
              <a:effectLst/>
            </a:endParaRPr>
          </a:p>
        </c:rich>
      </c:tx>
      <c:layout>
        <c:manualLayout>
          <c:xMode val="edge"/>
          <c:yMode val="edge"/>
          <c:x val="1.6145036238578485E-2"/>
          <c:y val="1.8602988782544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166447944006999"/>
          <c:y val="0.21713517060367457"/>
          <c:w val="0.41847687007874018"/>
          <c:h val="0.669562992125984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DA-481D-B6AF-A7C30B0F11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DA-481D-B6AF-A7C30B0F11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5DA-481D-B6AF-A7C30B0F11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5DA-481D-B6AF-A7C30B0F118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5DA-481D-B6AF-A7C30B0F118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5DA-481D-B6AF-A7C30B0F118D}"/>
              </c:ext>
            </c:extLst>
          </c:dPt>
          <c:dLbls>
            <c:dLbl>
              <c:idx val="0"/>
              <c:layout>
                <c:manualLayout>
                  <c:x val="1.5110356305091102E-3"/>
                  <c:y val="-0.23438038718989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DA-481D-B6AF-A7C30B0F118D}"/>
                </c:ext>
              </c:extLst>
            </c:dLbl>
            <c:dLbl>
              <c:idx val="1"/>
              <c:layout>
                <c:manualLayout>
                  <c:x val="5.1121184467625647E-2"/>
                  <c:y val="2.27846194403645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DA-481D-B6AF-A7C30B0F118D}"/>
                </c:ext>
              </c:extLst>
            </c:dLbl>
            <c:dLbl>
              <c:idx val="2"/>
              <c:layout>
                <c:manualLayout>
                  <c:x val="5.9027868566697048E-2"/>
                  <c:y val="-0.216967763369432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DA-481D-B6AF-A7C30B0F118D}"/>
                </c:ext>
              </c:extLst>
            </c:dLbl>
            <c:dLbl>
              <c:idx val="3"/>
              <c:layout>
                <c:manualLayout>
                  <c:x val="7.9860985872140092E-2"/>
                  <c:y val="-0.150065380428261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DA-481D-B6AF-A7C30B0F118D}"/>
                </c:ext>
              </c:extLst>
            </c:dLbl>
            <c:dLbl>
              <c:idx val="4"/>
              <c:layout>
                <c:manualLayout>
                  <c:x val="0.11085847868210484"/>
                  <c:y val="-1.67024441682672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DA-481D-B6AF-A7C30B0F118D}"/>
                </c:ext>
              </c:extLst>
            </c:dLbl>
            <c:dLbl>
              <c:idx val="5"/>
              <c:layout>
                <c:manualLayout>
                  <c:x val="-1.2731334408019992E-16"/>
                  <c:y val="0.116666666666666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DA-481D-B6AF-A7C30B0F118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Total!$B$7:$B$12</c:f>
              <c:strCache>
                <c:ptCount val="6"/>
                <c:pt idx="0">
                  <c:v>Research</c:v>
                </c:pt>
                <c:pt idx="1">
                  <c:v>Academic Support/Misc</c:v>
                </c:pt>
                <c:pt idx="2">
                  <c:v>Public Service</c:v>
                </c:pt>
                <c:pt idx="3">
                  <c:v>Fellowships &amp; Scholarships</c:v>
                </c:pt>
                <c:pt idx="4">
                  <c:v>Student Financial Aid</c:v>
                </c:pt>
                <c:pt idx="5">
                  <c:v>Equipment</c:v>
                </c:pt>
              </c:strCache>
            </c:strRef>
          </c:cat>
          <c:val>
            <c:numRef>
              <c:f>Total!$L$7:$L$12</c:f>
              <c:numCache>
                <c:formatCode>_("$"* #,##0.0_);_("$"* \(#,##0.0\);_("$"* "-"??_);_(@_)</c:formatCode>
                <c:ptCount val="6"/>
                <c:pt idx="0">
                  <c:v>348.2</c:v>
                </c:pt>
                <c:pt idx="1">
                  <c:v>254.9</c:v>
                </c:pt>
                <c:pt idx="2">
                  <c:v>50.2</c:v>
                </c:pt>
                <c:pt idx="3">
                  <c:v>22</c:v>
                </c:pt>
                <c:pt idx="4">
                  <c:v>5.2</c:v>
                </c:pt>
                <c:pt idx="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5DA-481D-B6AF-A7C30B0F11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 Extramural Awards</a:t>
            </a:r>
          </a:p>
        </c:rich>
      </c:tx>
      <c:layout>
        <c:manualLayout>
          <c:xMode val="edge"/>
          <c:yMode val="edge"/>
          <c:x val="0.35048231511254019"/>
          <c:y val="2.7624309392265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49361985447331"/>
          <c:y val="0.12707216600528209"/>
          <c:w val="0.83035206533269024"/>
          <c:h val="0.65661362735759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Total!$B$39</c:f>
              <c:strCache>
                <c:ptCount val="1"/>
                <c:pt idx="0">
                  <c:v>Research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Total!$C$38:$L$38</c15:sqref>
                  </c15:fullRef>
                </c:ext>
              </c:extLst>
              <c:f>Total!$G$38:$L$38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  <c:pt idx="5">
                  <c:v>2023-24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Total!$C$39:$L$39</c15:sqref>
                  </c15:fullRef>
                </c:ext>
              </c:extLst>
              <c:f>Total!$G$39:$L$39</c:f>
              <c:numCache>
                <c:formatCode>_("$"* #,##0.00_);_("$"* \(#,##0.00\);_("$"* "-"??_);_(@_)</c:formatCode>
                <c:ptCount val="6"/>
                <c:pt idx="0">
                  <c:v>326.7</c:v>
                </c:pt>
                <c:pt idx="1">
                  <c:v>349.9</c:v>
                </c:pt>
                <c:pt idx="2">
                  <c:v>415.5</c:v>
                </c:pt>
                <c:pt idx="3">
                  <c:v>393.47590100000002</c:v>
                </c:pt>
                <c:pt idx="4">
                  <c:v>438.03267</c:v>
                </c:pt>
                <c:pt idx="5">
                  <c:v>348.2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9-4749-A111-10E74D6BFB2A}"/>
            </c:ext>
          </c:extLst>
        </c:ser>
        <c:ser>
          <c:idx val="1"/>
          <c:order val="1"/>
          <c:tx>
            <c:strRef>
              <c:f>Total!$B$40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Total!$C$38:$L$38</c15:sqref>
                  </c15:fullRef>
                </c:ext>
              </c:extLst>
              <c:f>Total!$G$38:$L$38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  <c:pt idx="5">
                  <c:v>2023-24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Total!$C$40:$L$40</c15:sqref>
                  </c15:fullRef>
                </c:ext>
              </c:extLst>
              <c:f>Total!$G$40:$L$40</c:f>
              <c:numCache>
                <c:formatCode>_("$"* #,##0.00_);_("$"* \(#,##0.00\);_("$"* "-"??_);_(@_)</c:formatCode>
                <c:ptCount val="6"/>
                <c:pt idx="0">
                  <c:v>140.1</c:v>
                </c:pt>
                <c:pt idx="1">
                  <c:v>185.5</c:v>
                </c:pt>
                <c:pt idx="2">
                  <c:v>286.90000000000003</c:v>
                </c:pt>
                <c:pt idx="3">
                  <c:v>304.41266600000006</c:v>
                </c:pt>
                <c:pt idx="4">
                  <c:v>123.260957</c:v>
                </c:pt>
                <c:pt idx="5">
                  <c:v>335.7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9-4749-A111-10E74D6BFB2A}"/>
            </c:ext>
          </c:extLst>
        </c:ser>
        <c:ser>
          <c:idx val="2"/>
          <c:order val="2"/>
          <c:tx>
            <c:strRef>
              <c:f>Total!$B$41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Total!$C$38:$L$38</c15:sqref>
                  </c15:fullRef>
                </c:ext>
              </c:extLst>
              <c:f>Total!$G$38:$L$38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  <c:pt idx="5">
                  <c:v>2023-24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Total!$C$41:$L$41</c15:sqref>
                  </c15:fullRef>
                </c:ext>
              </c:extLst>
              <c:f>Total!$G$41:$L$41</c:f>
              <c:numCache>
                <c:formatCode>_("$"* #,##0.00_);_("$"* \(#,##0.00\);_("$"* "-"??_);_(@_)</c:formatCode>
                <c:ptCount val="6"/>
                <c:pt idx="0">
                  <c:v>466.79999999999995</c:v>
                </c:pt>
                <c:pt idx="1">
                  <c:v>535.4</c:v>
                </c:pt>
                <c:pt idx="2">
                  <c:v>702.40000000000009</c:v>
                </c:pt>
                <c:pt idx="3">
                  <c:v>697.88856700000008</c:v>
                </c:pt>
                <c:pt idx="4">
                  <c:v>561.29362700000001</c:v>
                </c:pt>
                <c:pt idx="5">
                  <c:v>683.9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A9-4749-A111-10E74D6BF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377392"/>
        <c:axId val="765377784"/>
      </c:barChart>
      <c:catAx>
        <c:axId val="76537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377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5377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/>
                  <a:t>Millions of Dollars</a:t>
                </a:r>
              </a:p>
            </c:rich>
          </c:tx>
          <c:layout>
            <c:manualLayout>
              <c:xMode val="edge"/>
              <c:yMode val="edge"/>
              <c:x val="9.1327646544181983E-3"/>
              <c:y val="0.20478871391076114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3773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1.607717041800643E-2"/>
          <c:y val="0.88663270357623059"/>
          <c:w val="0.97427652733118975"/>
          <c:h val="9.679556760013874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6349</xdr:colOff>
      <xdr:row>17</xdr:row>
      <xdr:rowOff>84870</xdr:rowOff>
    </xdr:from>
    <xdr:to>
      <xdr:col>6</xdr:col>
      <xdr:colOff>706436</xdr:colOff>
      <xdr:row>31</xdr:row>
      <xdr:rowOff>103187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722313</xdr:colOff>
      <xdr:row>17</xdr:row>
      <xdr:rowOff>84870</xdr:rowOff>
    </xdr:from>
    <xdr:to>
      <xdr:col>12</xdr:col>
      <xdr:colOff>12333</xdr:colOff>
      <xdr:row>31</xdr:row>
      <xdr:rowOff>107828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587376</xdr:colOff>
      <xdr:row>49</xdr:row>
      <xdr:rowOff>119064</xdr:rowOff>
    </xdr:from>
    <xdr:to>
      <xdr:col>5</xdr:col>
      <xdr:colOff>95250</xdr:colOff>
      <xdr:row>66</xdr:row>
      <xdr:rowOff>52387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CA2DE39-9A50-4290-A262-0DA7D5F9D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iris.uiowa.edu/funding_watch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zoomScaleNormal="100" workbookViewId="0">
      <selection activeCell="Q27" sqref="Q27"/>
    </sheetView>
  </sheetViews>
  <sheetFormatPr defaultColWidth="9" defaultRowHeight="12.5" x14ac:dyDescent="0.25"/>
  <cols>
    <col min="1" max="1" width="9" style="1"/>
    <col min="2" max="2" width="17.4140625" style="1" customWidth="1"/>
    <col min="3" max="12" width="9.58203125" style="1" customWidth="1"/>
    <col min="13" max="16384" width="9" style="1"/>
  </cols>
  <sheetData>
    <row r="1" spans="1:12" ht="14" x14ac:dyDescent="0.3">
      <c r="A1" s="5" t="s">
        <v>12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6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7"/>
      <c r="B3" s="7"/>
      <c r="C3" s="8" t="s">
        <v>0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25</v>
      </c>
      <c r="L3" s="8" t="s">
        <v>26</v>
      </c>
    </row>
    <row r="4" spans="1:12" x14ac:dyDescent="0.25">
      <c r="A4" s="3" t="s">
        <v>1</v>
      </c>
      <c r="B4" s="3"/>
      <c r="C4" s="13">
        <v>443.02468199000003</v>
      </c>
      <c r="D4" s="13">
        <v>437.9</v>
      </c>
      <c r="E4" s="13">
        <v>443.3</v>
      </c>
      <c r="F4" s="13">
        <v>434.5</v>
      </c>
      <c r="G4" s="13">
        <v>466.9</v>
      </c>
      <c r="H4" s="13">
        <v>535.5</v>
      </c>
      <c r="I4" s="13">
        <v>702.4</v>
      </c>
      <c r="J4" s="13">
        <v>697.9</v>
      </c>
      <c r="K4" s="13">
        <v>561.29999999999995</v>
      </c>
      <c r="L4" s="13">
        <v>683.8</v>
      </c>
    </row>
    <row r="5" spans="1:12" x14ac:dyDescent="0.25">
      <c r="A5" s="4"/>
      <c r="B5" s="4"/>
      <c r="C5" s="11"/>
      <c r="D5" s="9"/>
      <c r="E5" s="9"/>
      <c r="F5" s="9"/>
      <c r="G5" s="9"/>
      <c r="H5" s="9"/>
      <c r="I5" s="9"/>
      <c r="J5" s="9"/>
      <c r="K5" s="9"/>
      <c r="L5" s="9"/>
    </row>
    <row r="6" spans="1:12" x14ac:dyDescent="0.25">
      <c r="A6" s="3" t="s">
        <v>2</v>
      </c>
      <c r="B6" s="3"/>
      <c r="C6" s="11"/>
      <c r="D6" s="9"/>
      <c r="E6" s="9"/>
      <c r="F6" s="9"/>
      <c r="G6" s="9"/>
      <c r="H6" s="9"/>
      <c r="I6" s="9"/>
      <c r="J6" s="9"/>
      <c r="K6" s="9"/>
      <c r="L6" s="9"/>
    </row>
    <row r="7" spans="1:12" x14ac:dyDescent="0.25">
      <c r="A7" s="3"/>
      <c r="B7" s="4" t="s">
        <v>3</v>
      </c>
      <c r="C7" s="11">
        <v>324.72509494000002</v>
      </c>
      <c r="D7" s="11">
        <v>313.09716438000004</v>
      </c>
      <c r="E7" s="11">
        <v>315.14850503999997</v>
      </c>
      <c r="F7" s="11">
        <v>314.27642957000006</v>
      </c>
      <c r="G7" s="11">
        <v>326.7</v>
      </c>
      <c r="H7" s="11">
        <v>349.9</v>
      </c>
      <c r="I7" s="11">
        <v>415.5</v>
      </c>
      <c r="J7" s="11">
        <v>393.47590100000002</v>
      </c>
      <c r="K7" s="11">
        <v>438.03267</v>
      </c>
      <c r="L7" s="11">
        <v>348.2</v>
      </c>
    </row>
    <row r="8" spans="1:12" x14ac:dyDescent="0.25">
      <c r="A8" s="3"/>
      <c r="B8" s="4" t="s">
        <v>4</v>
      </c>
      <c r="C8" s="11">
        <v>61.356539130000002</v>
      </c>
      <c r="D8" s="11">
        <v>70.451687670000013</v>
      </c>
      <c r="E8" s="11">
        <v>68.911610400000001</v>
      </c>
      <c r="F8" s="11">
        <v>60.684700290000009</v>
      </c>
      <c r="G8" s="11">
        <v>55.9</v>
      </c>
      <c r="H8" s="11">
        <v>105.1</v>
      </c>
      <c r="I8" s="11">
        <v>207.7</v>
      </c>
      <c r="J8" s="11">
        <v>213.01443</v>
      </c>
      <c r="K8" s="11">
        <v>35.323884999999997</v>
      </c>
      <c r="L8" s="11">
        <v>254.9</v>
      </c>
    </row>
    <row r="9" spans="1:12" x14ac:dyDescent="0.25">
      <c r="A9" s="3"/>
      <c r="B9" s="4" t="s">
        <v>7</v>
      </c>
      <c r="C9" s="11">
        <v>6.0958285100000005</v>
      </c>
      <c r="D9" s="11">
        <v>7.0968641799999999</v>
      </c>
      <c r="E9" s="11">
        <v>12.586959799999999</v>
      </c>
      <c r="F9" s="11">
        <v>11.709385860000001</v>
      </c>
      <c r="G9" s="11">
        <v>32</v>
      </c>
      <c r="H9" s="11">
        <v>31.6</v>
      </c>
      <c r="I9" s="11">
        <v>31.3</v>
      </c>
      <c r="J9" s="11">
        <v>42.317627999999999</v>
      </c>
      <c r="K9" s="11">
        <v>35.011023000000002</v>
      </c>
      <c r="L9" s="11">
        <v>50.2</v>
      </c>
    </row>
    <row r="10" spans="1:12" x14ac:dyDescent="0.25">
      <c r="A10" s="3"/>
      <c r="B10" s="4" t="s">
        <v>5</v>
      </c>
      <c r="C10" s="11">
        <v>26.142896659999998</v>
      </c>
      <c r="D10" s="11">
        <v>24.53032808</v>
      </c>
      <c r="E10" s="11">
        <v>24.665973960000002</v>
      </c>
      <c r="F10" s="11">
        <v>21.85286683</v>
      </c>
      <c r="G10" s="11">
        <v>26.2</v>
      </c>
      <c r="H10" s="11">
        <v>26.6</v>
      </c>
      <c r="I10" s="11">
        <v>22.4</v>
      </c>
      <c r="J10" s="11">
        <v>26.405360999999999</v>
      </c>
      <c r="K10" s="11">
        <v>27.894611999999999</v>
      </c>
      <c r="L10" s="11">
        <v>22</v>
      </c>
    </row>
    <row r="11" spans="1:12" x14ac:dyDescent="0.25">
      <c r="A11" s="3"/>
      <c r="B11" s="4" t="s">
        <v>6</v>
      </c>
      <c r="C11" s="11">
        <v>18.483648649999999</v>
      </c>
      <c r="D11" s="11">
        <v>19.129174679999998</v>
      </c>
      <c r="E11" s="11">
        <v>19.849850919999998</v>
      </c>
      <c r="F11" s="11">
        <v>22.060054269999998</v>
      </c>
      <c r="G11" s="11">
        <v>22.4</v>
      </c>
      <c r="H11" s="11">
        <v>20.9</v>
      </c>
      <c r="I11" s="11">
        <v>20.399999999999999</v>
      </c>
      <c r="J11" s="11">
        <v>20.670209</v>
      </c>
      <c r="K11" s="11">
        <v>20.775721999999998</v>
      </c>
      <c r="L11" s="11">
        <v>5.2</v>
      </c>
    </row>
    <row r="12" spans="1:12" x14ac:dyDescent="0.25">
      <c r="A12" s="3"/>
      <c r="B12" s="4" t="s">
        <v>8</v>
      </c>
      <c r="C12" s="11">
        <v>6.2206740999999992</v>
      </c>
      <c r="D12" s="11">
        <v>3.6295860000000002</v>
      </c>
      <c r="E12" s="11">
        <v>2.0887359999999999</v>
      </c>
      <c r="F12" s="11">
        <v>3.9391499300000001</v>
      </c>
      <c r="G12" s="11">
        <v>3.6</v>
      </c>
      <c r="H12" s="11">
        <v>1.3</v>
      </c>
      <c r="I12" s="11">
        <v>5.0999999999999996</v>
      </c>
      <c r="J12" s="11">
        <v>2.0050379999999999</v>
      </c>
      <c r="K12" s="11">
        <v>4.2557150000000004</v>
      </c>
      <c r="L12" s="11">
        <v>3.4</v>
      </c>
    </row>
    <row r="13" spans="1:12" x14ac:dyDescent="0.25">
      <c r="A13" s="4"/>
      <c r="B13" s="4"/>
      <c r="C13" s="11"/>
      <c r="J13" s="11"/>
      <c r="K13" s="11"/>
      <c r="L13" s="11"/>
    </row>
    <row r="14" spans="1:12" x14ac:dyDescent="0.25">
      <c r="A14" s="3" t="s">
        <v>9</v>
      </c>
      <c r="B14" s="3"/>
      <c r="D14" s="11"/>
      <c r="E14" s="11"/>
      <c r="F14" s="11"/>
      <c r="G14" s="11"/>
      <c r="H14" s="11"/>
      <c r="I14" s="11"/>
      <c r="J14" s="11"/>
      <c r="K14" s="11"/>
      <c r="L14" s="11"/>
    </row>
    <row r="15" spans="1:12" x14ac:dyDescent="0.25">
      <c r="A15" s="4"/>
      <c r="B15" s="4" t="s">
        <v>10</v>
      </c>
      <c r="C15" s="11">
        <v>231.88907538999999</v>
      </c>
      <c r="D15" s="11">
        <v>240.3</v>
      </c>
      <c r="E15" s="11">
        <v>224.4</v>
      </c>
      <c r="F15" s="11">
        <v>260.5</v>
      </c>
      <c r="G15" s="11">
        <v>281.60000000000002</v>
      </c>
      <c r="H15" s="11">
        <v>346.7</v>
      </c>
      <c r="I15" s="11">
        <v>431.3</v>
      </c>
      <c r="J15" s="11">
        <v>343.1</v>
      </c>
      <c r="K15" s="11">
        <v>366.3</v>
      </c>
      <c r="L15" s="11">
        <v>314.3</v>
      </c>
    </row>
    <row r="16" spans="1:12" x14ac:dyDescent="0.25">
      <c r="A16" s="7"/>
      <c r="B16" s="7" t="s">
        <v>11</v>
      </c>
      <c r="C16" s="12">
        <v>211.13560660000002</v>
      </c>
      <c r="D16" s="12">
        <v>197.59999999999997</v>
      </c>
      <c r="E16" s="12">
        <v>218.9</v>
      </c>
      <c r="F16" s="12">
        <v>174.1</v>
      </c>
      <c r="G16" s="12">
        <v>185.29999999999995</v>
      </c>
      <c r="H16" s="12">
        <v>188.8</v>
      </c>
      <c r="I16" s="12">
        <v>271.09999999999997</v>
      </c>
      <c r="J16" s="12">
        <v>354.8</v>
      </c>
      <c r="K16" s="12">
        <v>195</v>
      </c>
      <c r="L16" s="12">
        <v>369.5</v>
      </c>
    </row>
    <row r="17" spans="1:12" x14ac:dyDescent="0.25">
      <c r="A17" s="4" t="s">
        <v>15</v>
      </c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</row>
    <row r="20" spans="1:12" x14ac:dyDescent="0.25">
      <c r="B20" s="2"/>
    </row>
    <row r="24" spans="1:12" x14ac:dyDescent="0.25">
      <c r="B24" s="2"/>
    </row>
    <row r="27" spans="1:12" x14ac:dyDescent="0.25">
      <c r="B27" s="2"/>
    </row>
    <row r="33" spans="2:13" x14ac:dyDescent="0.25">
      <c r="L33" s="14"/>
    </row>
    <row r="34" spans="2:13" x14ac:dyDescent="0.25">
      <c r="L34" s="14"/>
    </row>
    <row r="38" spans="2:13" x14ac:dyDescent="0.25">
      <c r="B38" s="4"/>
      <c r="C38" s="8" t="str">
        <f>C3</f>
        <v>2014-15</v>
      </c>
      <c r="D38" s="8" t="str">
        <f t="shared" ref="D38:H38" si="0">D3</f>
        <v>2015-16</v>
      </c>
      <c r="E38" s="8" t="str">
        <f t="shared" si="0"/>
        <v>2016-17</v>
      </c>
      <c r="F38" s="8" t="str">
        <f t="shared" si="0"/>
        <v>2017-18</v>
      </c>
      <c r="G38" s="8" t="str">
        <f t="shared" si="0"/>
        <v>2018-19</v>
      </c>
      <c r="H38" s="8" t="str">
        <f t="shared" si="0"/>
        <v>2019-20</v>
      </c>
      <c r="I38" s="8" t="str">
        <f t="shared" ref="I38:L38" si="1">I3</f>
        <v>2020-21</v>
      </c>
      <c r="J38" s="8" t="str">
        <f t="shared" si="1"/>
        <v>2021-22</v>
      </c>
      <c r="K38" s="8" t="str">
        <f t="shared" si="1"/>
        <v>2022-23</v>
      </c>
      <c r="L38" s="8" t="str">
        <f t="shared" si="1"/>
        <v>2023-24</v>
      </c>
    </row>
    <row r="39" spans="2:13" x14ac:dyDescent="0.25">
      <c r="B39" s="4" t="s">
        <v>3</v>
      </c>
      <c r="C39" s="10">
        <f>C7</f>
        <v>324.72509494000002</v>
      </c>
      <c r="D39" s="10">
        <f t="shared" ref="D39:G39" si="2">D7</f>
        <v>313.09716438000004</v>
      </c>
      <c r="E39" s="10">
        <f t="shared" si="2"/>
        <v>315.14850503999997</v>
      </c>
      <c r="F39" s="10">
        <f t="shared" si="2"/>
        <v>314.27642957000006</v>
      </c>
      <c r="G39" s="10">
        <f t="shared" si="2"/>
        <v>326.7</v>
      </c>
      <c r="H39" s="10">
        <f t="shared" ref="H39:L39" si="3">H7</f>
        <v>349.9</v>
      </c>
      <c r="I39" s="10">
        <f t="shared" si="3"/>
        <v>415.5</v>
      </c>
      <c r="J39" s="10">
        <f t="shared" si="3"/>
        <v>393.47590100000002</v>
      </c>
      <c r="K39" s="10">
        <f t="shared" si="3"/>
        <v>438.03267</v>
      </c>
      <c r="L39" s="10">
        <f t="shared" si="3"/>
        <v>348.2</v>
      </c>
    </row>
    <row r="40" spans="2:13" x14ac:dyDescent="0.25">
      <c r="B40" s="4" t="s">
        <v>14</v>
      </c>
      <c r="C40" s="10">
        <f t="shared" ref="C40:K40" si="4">+C8+C10+C11+C9+C12</f>
        <v>118.29958705</v>
      </c>
      <c r="D40" s="10">
        <f t="shared" si="4"/>
        <v>124.83764061000002</v>
      </c>
      <c r="E40" s="10">
        <f t="shared" si="4"/>
        <v>128.10313108</v>
      </c>
      <c r="F40" s="10">
        <f t="shared" si="4"/>
        <v>120.24615718</v>
      </c>
      <c r="G40" s="10">
        <f t="shared" si="4"/>
        <v>140.1</v>
      </c>
      <c r="H40" s="10">
        <f t="shared" si="4"/>
        <v>185.5</v>
      </c>
      <c r="I40" s="10">
        <f t="shared" si="4"/>
        <v>286.90000000000003</v>
      </c>
      <c r="J40" s="10">
        <f t="shared" si="4"/>
        <v>304.41266600000006</v>
      </c>
      <c r="K40" s="10">
        <f t="shared" si="4"/>
        <v>123.260957</v>
      </c>
      <c r="L40" s="10">
        <f t="shared" ref="L40" si="5">+L8+L9+L10+L11+L12</f>
        <v>335.7</v>
      </c>
    </row>
    <row r="41" spans="2:13" x14ac:dyDescent="0.25">
      <c r="B41" s="4" t="s">
        <v>13</v>
      </c>
      <c r="C41" s="10">
        <f t="shared" ref="C41:K41" si="6">SUM(C39:C40)</f>
        <v>443.02468199000003</v>
      </c>
      <c r="D41" s="10">
        <f t="shared" ref="D41:G41" si="7">SUM(D39:D40)</f>
        <v>437.93480499000009</v>
      </c>
      <c r="E41" s="10">
        <f t="shared" si="7"/>
        <v>443.25163611999994</v>
      </c>
      <c r="F41" s="10">
        <f t="shared" si="7"/>
        <v>434.52258675000007</v>
      </c>
      <c r="G41" s="10">
        <f t="shared" si="7"/>
        <v>466.79999999999995</v>
      </c>
      <c r="H41" s="10">
        <f t="shared" si="6"/>
        <v>535.4</v>
      </c>
      <c r="I41" s="10">
        <f t="shared" si="6"/>
        <v>702.40000000000009</v>
      </c>
      <c r="J41" s="10">
        <f t="shared" si="6"/>
        <v>697.88856700000008</v>
      </c>
      <c r="K41" s="10">
        <f t="shared" si="6"/>
        <v>561.29362700000001</v>
      </c>
      <c r="L41" s="10">
        <f t="shared" ref="L41" si="8">SUM(L39:L40)</f>
        <v>683.9</v>
      </c>
    </row>
    <row r="43" spans="2:13" x14ac:dyDescent="0.25">
      <c r="D43" s="15">
        <f>(+D41-C41)/C41</f>
        <v>-1.1488924222318687E-2</v>
      </c>
      <c r="E43" s="15">
        <f t="shared" ref="E43:K43" si="9">(+E41-D41)/D41</f>
        <v>1.2140690964540398E-2</v>
      </c>
      <c r="F43" s="15">
        <f t="shared" si="9"/>
        <v>-1.9693214099353457E-2</v>
      </c>
      <c r="G43" s="15">
        <f t="shared" si="9"/>
        <v>7.4282475144544086E-2</v>
      </c>
      <c r="H43" s="15">
        <f t="shared" si="9"/>
        <v>0.14695801199657246</v>
      </c>
      <c r="I43" s="15">
        <f t="shared" si="9"/>
        <v>0.31191632424355642</v>
      </c>
      <c r="J43" s="15">
        <f t="shared" si="9"/>
        <v>-6.4228829726651624E-3</v>
      </c>
      <c r="K43" s="15">
        <f t="shared" si="9"/>
        <v>-0.1957260033463194</v>
      </c>
      <c r="L43" s="15">
        <f>(+L41-K41)/K41</f>
        <v>0.21843535558261373</v>
      </c>
    </row>
    <row r="46" spans="2:13" x14ac:dyDescent="0.25">
      <c r="B46" s="4" t="s">
        <v>24</v>
      </c>
      <c r="C46" s="16" t="s">
        <v>23</v>
      </c>
      <c r="D46" s="4"/>
      <c r="E46" s="4"/>
      <c r="F46" s="10">
        <v>554.01460499999996</v>
      </c>
      <c r="G46" s="10">
        <v>588.75305200000003</v>
      </c>
      <c r="H46" s="10">
        <v>666.18645900000001</v>
      </c>
      <c r="I46" s="10">
        <v>818.03802700000006</v>
      </c>
      <c r="J46" s="10">
        <v>867.21378400000003</v>
      </c>
      <c r="K46" s="10">
        <v>704.14173800000003</v>
      </c>
      <c r="M46" s="4"/>
    </row>
    <row r="47" spans="2:13" x14ac:dyDescent="0.25">
      <c r="G47" s="15">
        <f>(+G46-F46)/F46</f>
        <v>6.2703124947401101E-2</v>
      </c>
      <c r="H47" s="15">
        <f>(+H46-G46)/G46</f>
        <v>0.13152102861625589</v>
      </c>
      <c r="I47" s="15">
        <f>(+I46-H46)/H46</f>
        <v>0.22794154091324759</v>
      </c>
      <c r="J47" s="15">
        <f>(+J46-I46)/I46</f>
        <v>6.0114267768630235E-2</v>
      </c>
      <c r="K47" s="15">
        <f>(+K46-J46)/J46</f>
        <v>-0.188041344601137</v>
      </c>
    </row>
  </sheetData>
  <hyperlinks>
    <hyperlink ref="C46" r:id="rId1" xr:uid="{2F33343D-7AB1-4706-9E50-1EBAC6B3A41A}"/>
  </hyperlinks>
  <printOptions horizontalCentered="1" verticalCentered="1"/>
  <pageMargins left="0.45" right="0.45" top="0.75" bottom="0.75" header="0.25" footer="0.3"/>
  <pageSetup scale="97" fitToHeight="0" orientation="landscape" horizontalDpi="1200" verticalDpi="1200" r:id="rId2"/>
  <headerFooter scaleWithDoc="0">
    <oddHeader>&amp;C&amp;G</oddHeader>
    <oddFooter xml:space="preserve">&amp;R&amp;"+,Italic"&amp;8Information and Resource Management, Office of the Provost          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2024-02-16T23:08:24Z</cp:lastPrinted>
  <dcterms:created xsi:type="dcterms:W3CDTF">2015-12-04T21:49:47Z</dcterms:created>
  <dcterms:modified xsi:type="dcterms:W3CDTF">2025-02-17T23:29:43Z</dcterms:modified>
</cp:coreProperties>
</file>