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71923CFF-9BDB-4056-9EB4-EAF9D971AE9B}" xr6:coauthVersionLast="47" xr6:coauthVersionMax="47" xr10:uidLastSave="{00000000-0000-0000-0000-000000000000}"/>
  <bookViews>
    <workbookView xWindow="-28920" yWindow="-120" windowWidth="29040" windowHeight="15720" tabRatio="719" xr2:uid="{00000000-000D-0000-FFFF-FFFF00000000}"/>
  </bookViews>
  <sheets>
    <sheet name="Table 2024-25" sheetId="34" r:id="rId1"/>
  </sheets>
  <externalReferences>
    <externalReference r:id="rId2"/>
  </externalReferences>
  <definedNames>
    <definedName name="_xlnm.Print_Area" localSheetId="0">'Table 2024-25'!$A$1:$N$45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34" l="1"/>
  <c r="L38" i="34"/>
  <c r="N37" i="34"/>
  <c r="L37" i="34"/>
  <c r="N36" i="34"/>
  <c r="L36" i="34"/>
  <c r="N35" i="34"/>
  <c r="L35" i="34"/>
  <c r="N34" i="34"/>
  <c r="L34" i="34"/>
  <c r="N33" i="34"/>
  <c r="L33" i="34"/>
  <c r="L32" i="34"/>
  <c r="J31" i="34"/>
  <c r="I31" i="34"/>
  <c r="H31" i="34"/>
  <c r="G31" i="34"/>
  <c r="G39" i="34" s="1"/>
  <c r="F31" i="34"/>
  <c r="E31" i="34"/>
  <c r="D31" i="34"/>
  <c r="C31" i="34"/>
  <c r="N30" i="34"/>
  <c r="L30" i="34"/>
  <c r="N29" i="34"/>
  <c r="L29" i="34"/>
  <c r="N28" i="34"/>
  <c r="L28" i="34"/>
  <c r="N27" i="34"/>
  <c r="L27" i="34"/>
  <c r="L26" i="34"/>
  <c r="J25" i="34"/>
  <c r="I25" i="34"/>
  <c r="H25" i="34"/>
  <c r="G25" i="34"/>
  <c r="F25" i="34"/>
  <c r="E25" i="34"/>
  <c r="D25" i="34"/>
  <c r="C25" i="34"/>
  <c r="L19" i="34"/>
  <c r="N18" i="34"/>
  <c r="L18" i="34"/>
  <c r="N17" i="34"/>
  <c r="L17" i="34"/>
  <c r="N16" i="34"/>
  <c r="L16" i="34"/>
  <c r="N15" i="34"/>
  <c r="L15" i="34"/>
  <c r="L14" i="34"/>
  <c r="N13" i="34"/>
  <c r="L13" i="34"/>
  <c r="J12" i="34"/>
  <c r="J20" i="34" s="1"/>
  <c r="I12" i="34"/>
  <c r="H12" i="34"/>
  <c r="G12" i="34"/>
  <c r="F12" i="34"/>
  <c r="E12" i="34"/>
  <c r="D12" i="34"/>
  <c r="C12" i="34"/>
  <c r="N11" i="34"/>
  <c r="L11" i="34"/>
  <c r="N10" i="34"/>
  <c r="L10" i="34"/>
  <c r="N9" i="34"/>
  <c r="L9" i="34"/>
  <c r="N8" i="34"/>
  <c r="L8" i="34"/>
  <c r="N7" i="34"/>
  <c r="L7" i="34"/>
  <c r="J6" i="34"/>
  <c r="I6" i="34"/>
  <c r="H6" i="34"/>
  <c r="G6" i="34"/>
  <c r="F6" i="34"/>
  <c r="E6" i="34"/>
  <c r="D6" i="34"/>
  <c r="D20" i="34" s="1"/>
  <c r="C6" i="34"/>
  <c r="M31" i="34" l="1"/>
  <c r="N31" i="34" s="1"/>
  <c r="M25" i="34"/>
  <c r="N25" i="34" s="1"/>
  <c r="C20" i="34"/>
  <c r="M12" i="34"/>
  <c r="K6" i="34"/>
  <c r="L6" i="34" s="1"/>
  <c r="E20" i="34"/>
  <c r="F20" i="34"/>
  <c r="G20" i="34"/>
  <c r="H20" i="34"/>
  <c r="I20" i="34"/>
  <c r="H39" i="34"/>
  <c r="E39" i="34"/>
  <c r="F39" i="34"/>
  <c r="I39" i="34"/>
  <c r="J39" i="34"/>
  <c r="K25" i="34"/>
  <c r="L25" i="34" s="1"/>
  <c r="K31" i="34"/>
  <c r="L31" i="34" s="1"/>
  <c r="C39" i="34"/>
  <c r="N12" i="34"/>
  <c r="N14" i="34"/>
  <c r="M6" i="34"/>
  <c r="N6" i="34" s="1"/>
  <c r="N19" i="34"/>
  <c r="N26" i="34"/>
  <c r="D39" i="34"/>
  <c r="N32" i="34"/>
  <c r="K12" i="34"/>
  <c r="L12" i="34" s="1"/>
  <c r="M20" i="34" l="1"/>
  <c r="M39" i="34"/>
  <c r="N39" i="34" s="1"/>
  <c r="N20" i="34"/>
  <c r="K39" i="34"/>
  <c r="L39" i="34" s="1"/>
  <c r="K20" i="34"/>
  <c r="L20" i="34" s="1"/>
</calcChain>
</file>

<file path=xl/sharedStrings.xml><?xml version="1.0" encoding="utf-8"?>
<sst xmlns="http://schemas.openxmlformats.org/spreadsheetml/2006/main" count="68" uniqueCount="30">
  <si>
    <t xml:space="preserve">Undergraduate </t>
  </si>
  <si>
    <t xml:space="preserve">Graduate </t>
  </si>
  <si>
    <t>Total</t>
  </si>
  <si>
    <t>Major</t>
  </si>
  <si>
    <t>Minor</t>
  </si>
  <si>
    <t>Certificate</t>
  </si>
  <si>
    <t>Preparatory</t>
  </si>
  <si>
    <t>Licensure Preparation</t>
  </si>
  <si>
    <t>Endorsement Preparation</t>
  </si>
  <si>
    <t>Non-degree</t>
  </si>
  <si>
    <t>Non-Degree</t>
  </si>
  <si>
    <t>Endorsement</t>
  </si>
  <si>
    <t>Licensure</t>
  </si>
  <si>
    <t>Primary</t>
  </si>
  <si>
    <t>Student Level / Declaration Type</t>
  </si>
  <si>
    <t>Non-Primary</t>
  </si>
  <si>
    <t xml:space="preserve">Source: MAUI/Registrar's data warehouse (see Note 1).  </t>
  </si>
  <si>
    <t>Professional - Major</t>
  </si>
  <si>
    <t>Postgraduate - Non-degree</t>
  </si>
  <si>
    <t>Fall Semester Program of Study Count by Primary Student Level and Declaration Type</t>
  </si>
  <si>
    <t>Major / Preparatory</t>
  </si>
  <si>
    <t xml:space="preserve">  POSs for undergraduate students who intend to pursue a bachelor's degree but have not yet selected a major (e.g., University College Open Major or Undeclared Engineering);</t>
  </si>
  <si>
    <t xml:space="preserve">  and the pre-Professional MBA program.</t>
  </si>
  <si>
    <t xml:space="preserve">Preparatory programs of study include pre-professional programs (such as pre-medicine or pre-law); "interest" programs (such as music interest or nursing interest); </t>
  </si>
  <si>
    <t>Students with at least one non-primary POS</t>
  </si>
  <si>
    <t>Distinct Count</t>
  </si>
  <si>
    <t>Pct</t>
  </si>
  <si>
    <t>Fall 2019</t>
  </si>
  <si>
    <t>Notes: "Program of study" (POS) counts for this report are rolled up at the program level (by declaration type and objective) and do not include declared sub-programs as unique POSs.</t>
  </si>
  <si>
    <t>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</si>
</sst>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name val="Arial Narrow"/>
      <family val="2"/>
    </font>
    <font>
      <b/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3" fontId="5" fillId="0" borderId="0" xfId="1" applyNumberFormat="1" applyFont="1"/>
    <xf numFmtId="3" fontId="6" fillId="0" borderId="0" xfId="0" applyNumberFormat="1" applyFont="1"/>
    <xf numFmtId="3" fontId="6" fillId="0" borderId="0" xfId="1" applyNumberFormat="1" applyFont="1" applyFill="1" applyBorder="1"/>
    <xf numFmtId="0" fontId="6" fillId="0" borderId="2" xfId="0" applyFont="1" applyBorder="1"/>
    <xf numFmtId="3" fontId="5" fillId="0" borderId="0" xfId="1" applyNumberFormat="1" applyFont="1" applyFill="1" applyBorder="1"/>
    <xf numFmtId="3" fontId="6" fillId="0" borderId="2" xfId="1" applyNumberFormat="1" applyFont="1" applyFill="1" applyBorder="1"/>
    <xf numFmtId="0" fontId="5" fillId="0" borderId="1" xfId="0" applyFont="1" applyBorder="1" applyAlignment="1">
      <alignment horizontal="left"/>
    </xf>
    <xf numFmtId="3" fontId="5" fillId="0" borderId="1" xfId="1" applyNumberFormat="1" applyFont="1" applyBorder="1"/>
    <xf numFmtId="3" fontId="7" fillId="0" borderId="0" xfId="0" applyNumberFormat="1" applyFont="1"/>
    <xf numFmtId="0" fontId="8" fillId="0" borderId="0" xfId="0" applyFont="1"/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4" xfId="0" applyFont="1" applyBorder="1" applyAlignment="1">
      <alignment horizontal="right"/>
    </xf>
    <xf numFmtId="3" fontId="5" fillId="0" borderId="3" xfId="1" applyNumberFormat="1" applyFont="1" applyBorder="1"/>
    <xf numFmtId="3" fontId="6" fillId="0" borderId="3" xfId="1" applyNumberFormat="1" applyFont="1" applyFill="1" applyBorder="1"/>
    <xf numFmtId="3" fontId="5" fillId="0" borderId="3" xfId="1" applyNumberFormat="1" applyFont="1" applyFill="1" applyBorder="1"/>
    <xf numFmtId="3" fontId="6" fillId="0" borderId="5" xfId="1" applyNumberFormat="1" applyFont="1" applyFill="1" applyBorder="1"/>
    <xf numFmtId="3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5" fillId="0" borderId="6" xfId="1" applyNumberFormat="1" applyFont="1" applyBorder="1"/>
    <xf numFmtId="3" fontId="6" fillId="0" borderId="7" xfId="1" applyNumberFormat="1" applyFont="1" applyFill="1" applyBorder="1"/>
    <xf numFmtId="3" fontId="5" fillId="0" borderId="7" xfId="1" applyNumberFormat="1" applyFont="1" applyFill="1" applyBorder="1"/>
    <xf numFmtId="3" fontId="6" fillId="0" borderId="8" xfId="1" applyNumberFormat="1" applyFont="1" applyFill="1" applyBorder="1"/>
    <xf numFmtId="3" fontId="5" fillId="0" borderId="9" xfId="1" applyNumberFormat="1" applyFont="1" applyBorder="1"/>
    <xf numFmtId="0" fontId="5" fillId="0" borderId="10" xfId="0" applyFont="1" applyBorder="1" applyAlignment="1">
      <alignment horizontal="centerContinuous"/>
    </xf>
    <xf numFmtId="3" fontId="1" fillId="0" borderId="0" xfId="0" applyNumberFormat="1" applyFont="1"/>
    <xf numFmtId="3" fontId="5" fillId="0" borderId="8" xfId="1" applyNumberFormat="1" applyFont="1" applyFill="1" applyBorder="1"/>
    <xf numFmtId="3" fontId="5" fillId="0" borderId="5" xfId="1" applyNumberFormat="1" applyFont="1" applyFill="1" applyBorder="1"/>
    <xf numFmtId="3" fontId="5" fillId="0" borderId="2" xfId="1" applyNumberFormat="1" applyFont="1" applyFill="1" applyBorder="1"/>
    <xf numFmtId="0" fontId="5" fillId="0" borderId="11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" fillId="0" borderId="3" xfId="0" applyFont="1" applyBorder="1"/>
    <xf numFmtId="164" fontId="5" fillId="0" borderId="14" xfId="2" applyNumberFormat="1" applyFont="1" applyBorder="1"/>
    <xf numFmtId="164" fontId="6" fillId="0" borderId="14" xfId="2" applyNumberFormat="1" applyFont="1" applyFill="1" applyBorder="1"/>
    <xf numFmtId="164" fontId="5" fillId="0" borderId="14" xfId="2" applyNumberFormat="1" applyFont="1" applyFill="1" applyBorder="1"/>
    <xf numFmtId="164" fontId="6" fillId="0" borderId="15" xfId="2" applyNumberFormat="1" applyFont="1" applyFill="1" applyBorder="1"/>
    <xf numFmtId="164" fontId="5" fillId="0" borderId="13" xfId="2" applyNumberFormat="1" applyFont="1" applyBorder="1"/>
    <xf numFmtId="0" fontId="5" fillId="0" borderId="12" xfId="0" applyFont="1" applyBorder="1" applyAlignment="1">
      <alignment horizontal="centerContinuous" vertical="center" wrapText="1"/>
    </xf>
    <xf numFmtId="164" fontId="5" fillId="0" borderId="12" xfId="2" applyNumberFormat="1" applyFont="1" applyBorder="1" applyAlignment="1">
      <alignment horizontal="center"/>
    </xf>
    <xf numFmtId="164" fontId="5" fillId="0" borderId="15" xfId="2" applyNumberFormat="1" applyFont="1" applyFill="1" applyBorder="1"/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/>
    </xf>
  </cellXfs>
  <cellStyles count="5">
    <cellStyle name="Comma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countByLev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F9BB-3DDF-4CAB-987A-567D2474A28D}">
  <sheetPr>
    <pageSetUpPr fitToPage="1"/>
  </sheetPr>
  <dimension ref="A1:O45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36" sqref="T36"/>
    </sheetView>
  </sheetViews>
  <sheetFormatPr defaultColWidth="9" defaultRowHeight="12.5" x14ac:dyDescent="0.25"/>
  <cols>
    <col min="1" max="1" width="3.58203125" style="1" customWidth="1"/>
    <col min="2" max="2" width="15.83203125" style="1" customWidth="1"/>
    <col min="3" max="12" width="8.58203125" style="1" customWidth="1"/>
    <col min="13" max="13" width="11.33203125" style="1" customWidth="1"/>
    <col min="14" max="14" width="5.83203125" style="1" customWidth="1"/>
    <col min="15" max="15" width="6.75" style="1" customWidth="1"/>
    <col min="16" max="16384" width="9" style="1"/>
  </cols>
  <sheetData>
    <row r="1" spans="1:15" ht="14" x14ac:dyDescent="0.3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6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ht="13" x14ac:dyDescent="0.3">
      <c r="A3" s="28" t="s">
        <v>29</v>
      </c>
      <c r="B3" s="31"/>
      <c r="C3" s="29"/>
      <c r="D3" s="28"/>
      <c r="E3" s="28"/>
      <c r="F3" s="28"/>
      <c r="G3" s="28"/>
      <c r="H3" s="28"/>
      <c r="I3" s="28"/>
      <c r="J3" s="28"/>
      <c r="K3" s="28"/>
      <c r="L3" s="28"/>
      <c r="M3" s="56"/>
      <c r="N3" s="46"/>
      <c r="O3" s="10"/>
    </row>
    <row r="4" spans="1:15" ht="31.5" x14ac:dyDescent="0.25">
      <c r="A4" s="19" t="s">
        <v>13</v>
      </c>
      <c r="B4" s="30"/>
      <c r="C4" s="20"/>
      <c r="D4" s="40" t="s">
        <v>15</v>
      </c>
      <c r="E4" s="19"/>
      <c r="F4" s="19"/>
      <c r="G4" s="19"/>
      <c r="H4" s="19"/>
      <c r="I4" s="19"/>
      <c r="J4" s="19"/>
      <c r="K4" s="19"/>
      <c r="L4" s="27" t="s">
        <v>2</v>
      </c>
      <c r="M4" s="53" t="s">
        <v>24</v>
      </c>
      <c r="N4" s="45"/>
      <c r="O4" s="17"/>
    </row>
    <row r="5" spans="1:15" x14ac:dyDescent="0.25">
      <c r="A5" s="5" t="s">
        <v>14</v>
      </c>
      <c r="B5" s="6"/>
      <c r="C5" s="21"/>
      <c r="D5" s="32" t="s">
        <v>3</v>
      </c>
      <c r="E5" s="33" t="s">
        <v>6</v>
      </c>
      <c r="F5" s="33" t="s">
        <v>5</v>
      </c>
      <c r="G5" s="33" t="s">
        <v>12</v>
      </c>
      <c r="H5" s="34" t="s">
        <v>11</v>
      </c>
      <c r="I5" s="33" t="s">
        <v>4</v>
      </c>
      <c r="J5" s="33" t="s">
        <v>10</v>
      </c>
      <c r="K5" s="33" t="s">
        <v>2</v>
      </c>
      <c r="L5" s="27"/>
      <c r="M5" s="27" t="s">
        <v>25</v>
      </c>
      <c r="N5" s="54" t="s">
        <v>26</v>
      </c>
    </row>
    <row r="6" spans="1:15" x14ac:dyDescent="0.25">
      <c r="A6" s="8" t="s">
        <v>0</v>
      </c>
      <c r="B6" s="7"/>
      <c r="C6" s="35">
        <f t="shared" ref="C6:J6" si="0">SUM(C7:C11)</f>
        <v>22738</v>
      </c>
      <c r="D6" s="22">
        <f t="shared" si="0"/>
        <v>3217</v>
      </c>
      <c r="E6" s="9">
        <f t="shared" si="0"/>
        <v>4116</v>
      </c>
      <c r="F6" s="9">
        <f t="shared" si="0"/>
        <v>1650</v>
      </c>
      <c r="G6" s="9">
        <f t="shared" si="0"/>
        <v>561</v>
      </c>
      <c r="H6" s="9">
        <f t="shared" si="0"/>
        <v>217</v>
      </c>
      <c r="I6" s="9">
        <f t="shared" si="0"/>
        <v>5042</v>
      </c>
      <c r="J6" s="9">
        <f t="shared" si="0"/>
        <v>13</v>
      </c>
      <c r="K6" s="9">
        <f t="shared" ref="K6:K20" si="1">SUM(D6:J6)</f>
        <v>14816</v>
      </c>
      <c r="L6" s="22">
        <f>+K6+C6</f>
        <v>37554</v>
      </c>
      <c r="M6" s="22">
        <f>SUM(M7:M11)</f>
        <v>10764</v>
      </c>
      <c r="N6" s="48">
        <f>IFERROR(+M6/C6,0)</f>
        <v>0.4733925587122878</v>
      </c>
    </row>
    <row r="7" spans="1:15" x14ac:dyDescent="0.25">
      <c r="A7" s="7"/>
      <c r="B7" s="18" t="s">
        <v>20</v>
      </c>
      <c r="C7" s="36">
        <v>22205</v>
      </c>
      <c r="D7" s="23">
        <v>3214</v>
      </c>
      <c r="E7" s="11">
        <v>4116</v>
      </c>
      <c r="F7" s="11">
        <v>1644</v>
      </c>
      <c r="G7" s="11">
        <v>558</v>
      </c>
      <c r="H7" s="11">
        <v>216</v>
      </c>
      <c r="I7" s="11">
        <v>5029</v>
      </c>
      <c r="J7" s="11">
        <v>13</v>
      </c>
      <c r="K7" s="11">
        <v>14790</v>
      </c>
      <c r="L7" s="23">
        <f>+K7+C7</f>
        <v>36995</v>
      </c>
      <c r="M7" s="23">
        <v>10744</v>
      </c>
      <c r="N7" s="49">
        <f t="shared" ref="N7:N20" si="2">IFERROR(+M7/C7,0)</f>
        <v>0.48385498761540191</v>
      </c>
    </row>
    <row r="8" spans="1:15" x14ac:dyDescent="0.25">
      <c r="A8" s="7"/>
      <c r="B8" s="18" t="s">
        <v>5</v>
      </c>
      <c r="C8" s="36">
        <v>58</v>
      </c>
      <c r="D8" s="23">
        <v>0</v>
      </c>
      <c r="E8" s="11">
        <v>0</v>
      </c>
      <c r="F8" s="11">
        <v>1</v>
      </c>
      <c r="G8" s="11">
        <v>0</v>
      </c>
      <c r="H8" s="11">
        <v>0</v>
      </c>
      <c r="I8" s="11">
        <v>1</v>
      </c>
      <c r="J8" s="11">
        <v>0</v>
      </c>
      <c r="K8" s="11">
        <v>2</v>
      </c>
      <c r="L8" s="23">
        <f t="shared" ref="L8:L20" si="3">+K8+C8</f>
        <v>60</v>
      </c>
      <c r="M8" s="23">
        <v>2</v>
      </c>
      <c r="N8" s="49">
        <f t="shared" si="2"/>
        <v>3.4482758620689655E-2</v>
      </c>
    </row>
    <row r="9" spans="1:15" x14ac:dyDescent="0.25">
      <c r="A9" s="7"/>
      <c r="B9" s="18" t="s">
        <v>7</v>
      </c>
      <c r="C9" s="36">
        <v>2</v>
      </c>
      <c r="D9" s="23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1</v>
      </c>
      <c r="L9" s="23">
        <f t="shared" si="3"/>
        <v>3</v>
      </c>
      <c r="M9" s="23">
        <v>1</v>
      </c>
      <c r="N9" s="49">
        <f t="shared" si="2"/>
        <v>0.5</v>
      </c>
    </row>
    <row r="10" spans="1:15" x14ac:dyDescent="0.25">
      <c r="A10" s="7"/>
      <c r="B10" s="18" t="s">
        <v>8</v>
      </c>
      <c r="C10" s="36">
        <v>11</v>
      </c>
      <c r="D10" s="23">
        <v>3</v>
      </c>
      <c r="E10" s="11">
        <v>0</v>
      </c>
      <c r="F10" s="11">
        <v>0</v>
      </c>
      <c r="G10" s="11">
        <v>3</v>
      </c>
      <c r="H10" s="11">
        <v>0</v>
      </c>
      <c r="I10" s="11">
        <v>1</v>
      </c>
      <c r="J10" s="11">
        <v>0</v>
      </c>
      <c r="K10" s="11">
        <v>7</v>
      </c>
      <c r="L10" s="23">
        <f t="shared" si="3"/>
        <v>18</v>
      </c>
      <c r="M10" s="23">
        <v>3</v>
      </c>
      <c r="N10" s="49">
        <f t="shared" si="2"/>
        <v>0.27272727272727271</v>
      </c>
    </row>
    <row r="11" spans="1:15" x14ac:dyDescent="0.25">
      <c r="A11" s="12"/>
      <c r="B11" s="12" t="s">
        <v>9</v>
      </c>
      <c r="C11" s="38">
        <v>462</v>
      </c>
      <c r="D11" s="25">
        <v>0</v>
      </c>
      <c r="E11" s="14">
        <v>0</v>
      </c>
      <c r="F11" s="14">
        <v>5</v>
      </c>
      <c r="G11" s="14">
        <v>0</v>
      </c>
      <c r="H11" s="14">
        <v>0</v>
      </c>
      <c r="I11" s="14">
        <v>11</v>
      </c>
      <c r="J11" s="14">
        <v>0</v>
      </c>
      <c r="K11" s="14">
        <v>16</v>
      </c>
      <c r="L11" s="25">
        <f t="shared" si="3"/>
        <v>478</v>
      </c>
      <c r="M11" s="25">
        <v>14</v>
      </c>
      <c r="N11" s="51">
        <f t="shared" si="2"/>
        <v>3.0303030303030304E-2</v>
      </c>
    </row>
    <row r="12" spans="1:15" x14ac:dyDescent="0.25">
      <c r="A12" s="7" t="s">
        <v>1</v>
      </c>
      <c r="B12" s="7"/>
      <c r="C12" s="37">
        <f t="shared" ref="C12:J12" si="4">SUM(C13:C17)</f>
        <v>6164</v>
      </c>
      <c r="D12" s="24">
        <f t="shared" si="4"/>
        <v>259</v>
      </c>
      <c r="E12" s="13">
        <f t="shared" si="4"/>
        <v>2</v>
      </c>
      <c r="F12" s="13">
        <f t="shared" si="4"/>
        <v>1211</v>
      </c>
      <c r="G12" s="13">
        <f t="shared" si="4"/>
        <v>63</v>
      </c>
      <c r="H12" s="13">
        <f t="shared" si="4"/>
        <v>59</v>
      </c>
      <c r="I12" s="13">
        <f t="shared" si="4"/>
        <v>1</v>
      </c>
      <c r="J12" s="13">
        <f t="shared" si="4"/>
        <v>14</v>
      </c>
      <c r="K12" s="13">
        <f t="shared" si="1"/>
        <v>1609</v>
      </c>
      <c r="L12" s="24">
        <f t="shared" si="3"/>
        <v>7773</v>
      </c>
      <c r="M12" s="24">
        <f>SUM(M13:M17)</f>
        <v>1190</v>
      </c>
      <c r="N12" s="50">
        <f t="shared" si="2"/>
        <v>0.19305645684620376</v>
      </c>
    </row>
    <row r="13" spans="1:15" x14ac:dyDescent="0.25">
      <c r="A13" s="7"/>
      <c r="B13" s="18" t="s">
        <v>20</v>
      </c>
      <c r="C13" s="36">
        <v>5867</v>
      </c>
      <c r="D13" s="23">
        <v>257</v>
      </c>
      <c r="E13" s="11">
        <v>2</v>
      </c>
      <c r="F13" s="11">
        <v>1205</v>
      </c>
      <c r="G13" s="11">
        <v>62</v>
      </c>
      <c r="H13" s="11">
        <v>47</v>
      </c>
      <c r="I13" s="11">
        <v>1</v>
      </c>
      <c r="J13" s="11">
        <v>12</v>
      </c>
      <c r="K13" s="11">
        <v>1586</v>
      </c>
      <c r="L13" s="23">
        <f t="shared" si="3"/>
        <v>7453</v>
      </c>
      <c r="M13" s="23">
        <v>1168</v>
      </c>
      <c r="N13" s="49">
        <f t="shared" si="2"/>
        <v>0.19907959775012785</v>
      </c>
    </row>
    <row r="14" spans="1:15" x14ac:dyDescent="0.25">
      <c r="A14" s="7"/>
      <c r="B14" s="7" t="s">
        <v>5</v>
      </c>
      <c r="C14" s="36">
        <v>197</v>
      </c>
      <c r="D14" s="23">
        <v>2</v>
      </c>
      <c r="E14" s="11">
        <v>0</v>
      </c>
      <c r="F14" s="11">
        <v>6</v>
      </c>
      <c r="G14" s="11">
        <v>0</v>
      </c>
      <c r="H14" s="11">
        <v>0</v>
      </c>
      <c r="I14" s="11">
        <v>0</v>
      </c>
      <c r="J14" s="11">
        <v>0</v>
      </c>
      <c r="K14" s="11">
        <v>8</v>
      </c>
      <c r="L14" s="23">
        <f t="shared" si="3"/>
        <v>205</v>
      </c>
      <c r="M14" s="23">
        <v>8</v>
      </c>
      <c r="N14" s="49">
        <f t="shared" si="2"/>
        <v>4.060913705583756E-2</v>
      </c>
    </row>
    <row r="15" spans="1:15" x14ac:dyDescent="0.25">
      <c r="A15" s="7"/>
      <c r="B15" s="18" t="s">
        <v>7</v>
      </c>
      <c r="C15" s="36">
        <v>0</v>
      </c>
      <c r="D15" s="23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23">
        <f t="shared" si="3"/>
        <v>0</v>
      </c>
      <c r="M15" s="23">
        <v>0</v>
      </c>
      <c r="N15" s="49">
        <f t="shared" si="2"/>
        <v>0</v>
      </c>
    </row>
    <row r="16" spans="1:15" x14ac:dyDescent="0.25">
      <c r="A16" s="7"/>
      <c r="B16" s="7" t="s">
        <v>8</v>
      </c>
      <c r="C16" s="36">
        <v>12</v>
      </c>
      <c r="D16" s="23">
        <v>0</v>
      </c>
      <c r="E16" s="11">
        <v>0</v>
      </c>
      <c r="F16" s="11">
        <v>0</v>
      </c>
      <c r="G16" s="11">
        <v>1</v>
      </c>
      <c r="H16" s="11">
        <v>0</v>
      </c>
      <c r="I16" s="11">
        <v>0</v>
      </c>
      <c r="J16" s="11">
        <v>0</v>
      </c>
      <c r="K16" s="11">
        <v>1</v>
      </c>
      <c r="L16" s="23">
        <f t="shared" si="3"/>
        <v>13</v>
      </c>
      <c r="M16" s="23">
        <v>1</v>
      </c>
      <c r="N16" s="49">
        <f t="shared" si="2"/>
        <v>8.3333333333333329E-2</v>
      </c>
    </row>
    <row r="17" spans="1:14" x14ac:dyDescent="0.25">
      <c r="A17" s="12"/>
      <c r="B17" s="12" t="s">
        <v>9</v>
      </c>
      <c r="C17" s="38">
        <v>88</v>
      </c>
      <c r="D17" s="25">
        <v>0</v>
      </c>
      <c r="E17" s="14">
        <v>0</v>
      </c>
      <c r="F17" s="14">
        <v>0</v>
      </c>
      <c r="G17" s="14">
        <v>0</v>
      </c>
      <c r="H17" s="14">
        <v>12</v>
      </c>
      <c r="I17" s="14">
        <v>0</v>
      </c>
      <c r="J17" s="14">
        <v>2</v>
      </c>
      <c r="K17" s="14">
        <v>14</v>
      </c>
      <c r="L17" s="25">
        <f t="shared" si="3"/>
        <v>102</v>
      </c>
      <c r="M17" s="25">
        <v>13</v>
      </c>
      <c r="N17" s="51">
        <f t="shared" si="2"/>
        <v>0.14772727272727273</v>
      </c>
    </row>
    <row r="18" spans="1:14" x14ac:dyDescent="0.25">
      <c r="A18" s="12" t="s">
        <v>17</v>
      </c>
      <c r="B18" s="12"/>
      <c r="C18" s="42">
        <v>1877</v>
      </c>
      <c r="D18" s="43">
        <v>101</v>
      </c>
      <c r="E18" s="44">
        <v>0</v>
      </c>
      <c r="F18" s="44">
        <v>15</v>
      </c>
      <c r="G18" s="44">
        <v>0</v>
      </c>
      <c r="H18" s="44">
        <v>0</v>
      </c>
      <c r="I18" s="44">
        <v>0</v>
      </c>
      <c r="J18" s="44">
        <v>12</v>
      </c>
      <c r="K18" s="44">
        <v>128</v>
      </c>
      <c r="L18" s="43">
        <f t="shared" si="3"/>
        <v>2005</v>
      </c>
      <c r="M18" s="43">
        <v>128</v>
      </c>
      <c r="N18" s="55">
        <f t="shared" si="2"/>
        <v>6.8193926478423011E-2</v>
      </c>
    </row>
    <row r="19" spans="1:14" x14ac:dyDescent="0.25">
      <c r="A19" s="12" t="s">
        <v>18</v>
      </c>
      <c r="B19" s="12"/>
      <c r="C19" s="42">
        <v>1420</v>
      </c>
      <c r="D19" s="43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3">
        <f t="shared" si="3"/>
        <v>1420</v>
      </c>
      <c r="M19" s="43">
        <v>0</v>
      </c>
      <c r="N19" s="55">
        <f t="shared" si="2"/>
        <v>0</v>
      </c>
    </row>
    <row r="20" spans="1:14" x14ac:dyDescent="0.25">
      <c r="A20" s="15" t="s">
        <v>2</v>
      </c>
      <c r="B20" s="5"/>
      <c r="C20" s="39">
        <f t="shared" ref="C20:J20" si="5">SUM(C19,C18,C12,C6)</f>
        <v>32199</v>
      </c>
      <c r="D20" s="26">
        <f t="shared" si="5"/>
        <v>3577</v>
      </c>
      <c r="E20" s="16">
        <f t="shared" si="5"/>
        <v>4118</v>
      </c>
      <c r="F20" s="16">
        <f t="shared" si="5"/>
        <v>2876</v>
      </c>
      <c r="G20" s="16">
        <f t="shared" si="5"/>
        <v>624</v>
      </c>
      <c r="H20" s="16">
        <f t="shared" si="5"/>
        <v>276</v>
      </c>
      <c r="I20" s="16">
        <f t="shared" si="5"/>
        <v>5043</v>
      </c>
      <c r="J20" s="16">
        <f t="shared" si="5"/>
        <v>39</v>
      </c>
      <c r="K20" s="16">
        <f t="shared" si="1"/>
        <v>16553</v>
      </c>
      <c r="L20" s="26">
        <f t="shared" si="3"/>
        <v>48752</v>
      </c>
      <c r="M20" s="26">
        <f>SUM(M19,M18,M12,M6)</f>
        <v>12082</v>
      </c>
      <c r="N20" s="52">
        <f t="shared" si="2"/>
        <v>0.37522904438026028</v>
      </c>
    </row>
    <row r="21" spans="1:14" x14ac:dyDescent="0.25">
      <c r="A21" s="7"/>
      <c r="D21" s="41"/>
      <c r="E21" s="41"/>
      <c r="M21" s="47"/>
    </row>
    <row r="22" spans="1:14" ht="13" x14ac:dyDescent="0.3">
      <c r="A22" s="28" t="s">
        <v>27</v>
      </c>
      <c r="B22" s="3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57"/>
      <c r="N22" s="46"/>
    </row>
    <row r="23" spans="1:14" ht="31.5" x14ac:dyDescent="0.25">
      <c r="A23" s="19" t="s">
        <v>13</v>
      </c>
      <c r="B23" s="30"/>
      <c r="C23" s="20"/>
      <c r="D23" s="40" t="s">
        <v>15</v>
      </c>
      <c r="E23" s="19"/>
      <c r="F23" s="19"/>
      <c r="G23" s="19"/>
      <c r="H23" s="19"/>
      <c r="I23" s="19"/>
      <c r="J23" s="19"/>
      <c r="K23" s="19"/>
      <c r="L23" s="27" t="s">
        <v>2</v>
      </c>
      <c r="M23" s="53" t="s">
        <v>24</v>
      </c>
      <c r="N23" s="45"/>
    </row>
    <row r="24" spans="1:14" x14ac:dyDescent="0.25">
      <c r="A24" s="5" t="s">
        <v>14</v>
      </c>
      <c r="B24" s="6"/>
      <c r="C24" s="21"/>
      <c r="D24" s="32" t="s">
        <v>3</v>
      </c>
      <c r="E24" s="33" t="s">
        <v>6</v>
      </c>
      <c r="F24" s="33" t="s">
        <v>5</v>
      </c>
      <c r="G24" s="33" t="s">
        <v>12</v>
      </c>
      <c r="H24" s="34" t="s">
        <v>11</v>
      </c>
      <c r="I24" s="33" t="s">
        <v>4</v>
      </c>
      <c r="J24" s="33" t="s">
        <v>10</v>
      </c>
      <c r="K24" s="33" t="s">
        <v>2</v>
      </c>
      <c r="L24" s="27"/>
      <c r="M24" s="27" t="s">
        <v>25</v>
      </c>
      <c r="N24" s="54" t="s">
        <v>26</v>
      </c>
    </row>
    <row r="25" spans="1:14" x14ac:dyDescent="0.25">
      <c r="A25" s="8" t="s">
        <v>0</v>
      </c>
      <c r="B25" s="7"/>
      <c r="C25" s="35">
        <f t="shared" ref="C25:J25" si="6">SUM(C26:C30)</f>
        <v>23411</v>
      </c>
      <c r="D25" s="22">
        <f t="shared" si="6"/>
        <v>3082</v>
      </c>
      <c r="E25" s="9">
        <f t="shared" si="6"/>
        <v>3860</v>
      </c>
      <c r="F25" s="9">
        <f t="shared" si="6"/>
        <v>2181</v>
      </c>
      <c r="G25" s="9">
        <f t="shared" si="6"/>
        <v>518</v>
      </c>
      <c r="H25" s="9">
        <f t="shared" si="6"/>
        <v>128</v>
      </c>
      <c r="I25" s="9">
        <f t="shared" si="6"/>
        <v>5339</v>
      </c>
      <c r="J25" s="9">
        <f t="shared" si="6"/>
        <v>53</v>
      </c>
      <c r="K25" s="9">
        <f t="shared" ref="K25:K39" si="7">SUM(D25:J25)</f>
        <v>15161</v>
      </c>
      <c r="L25" s="22">
        <f>+K25+C25</f>
        <v>38572</v>
      </c>
      <c r="M25" s="22">
        <f>SUM(M26:M30)</f>
        <v>11012</v>
      </c>
      <c r="N25" s="48">
        <f>IFERROR(+M25/C25,0)</f>
        <v>0.47037717312374527</v>
      </c>
    </row>
    <row r="26" spans="1:14" x14ac:dyDescent="0.25">
      <c r="A26" s="7"/>
      <c r="B26" s="18" t="s">
        <v>20</v>
      </c>
      <c r="C26" s="36">
        <v>22796</v>
      </c>
      <c r="D26" s="23">
        <v>3082</v>
      </c>
      <c r="E26" s="11">
        <v>3858</v>
      </c>
      <c r="F26" s="11">
        <v>2176</v>
      </c>
      <c r="G26" s="11">
        <v>518</v>
      </c>
      <c r="H26" s="11">
        <v>123</v>
      </c>
      <c r="I26" s="11">
        <v>5330</v>
      </c>
      <c r="J26" s="11">
        <v>50</v>
      </c>
      <c r="K26" s="11">
        <v>15137</v>
      </c>
      <c r="L26" s="23">
        <f t="shared" ref="L26:L39" si="8">+K26+C26</f>
        <v>37933</v>
      </c>
      <c r="M26" s="23">
        <v>10991</v>
      </c>
      <c r="N26" s="49">
        <f t="shared" ref="N26:N38" si="9">IFERROR(+M26/C26,0)</f>
        <v>0.48214599052465346</v>
      </c>
    </row>
    <row r="27" spans="1:14" x14ac:dyDescent="0.25">
      <c r="A27" s="7"/>
      <c r="B27" s="18" t="s">
        <v>5</v>
      </c>
      <c r="C27" s="36">
        <v>68</v>
      </c>
      <c r="D27" s="23">
        <v>0</v>
      </c>
      <c r="E27" s="11">
        <v>1</v>
      </c>
      <c r="F27" s="11">
        <v>3</v>
      </c>
      <c r="G27" s="11">
        <v>0</v>
      </c>
      <c r="H27" s="11">
        <v>0</v>
      </c>
      <c r="I27" s="11">
        <v>4</v>
      </c>
      <c r="J27" s="11">
        <v>0</v>
      </c>
      <c r="K27" s="11">
        <v>8</v>
      </c>
      <c r="L27" s="23">
        <f t="shared" si="8"/>
        <v>76</v>
      </c>
      <c r="M27" s="23">
        <v>7</v>
      </c>
      <c r="N27" s="49">
        <f t="shared" si="9"/>
        <v>0.10294117647058823</v>
      </c>
    </row>
    <row r="28" spans="1:14" x14ac:dyDescent="0.25">
      <c r="A28" s="7"/>
      <c r="B28" s="18" t="s">
        <v>7</v>
      </c>
      <c r="C28" s="36">
        <v>11</v>
      </c>
      <c r="D28" s="23">
        <v>0</v>
      </c>
      <c r="E28" s="11">
        <v>0</v>
      </c>
      <c r="F28" s="11">
        <v>0</v>
      </c>
      <c r="G28" s="11">
        <v>0</v>
      </c>
      <c r="H28" s="11">
        <v>3</v>
      </c>
      <c r="I28" s="11">
        <v>0</v>
      </c>
      <c r="J28" s="11">
        <v>0</v>
      </c>
      <c r="K28" s="11">
        <v>3</v>
      </c>
      <c r="L28" s="23">
        <f t="shared" si="8"/>
        <v>14</v>
      </c>
      <c r="M28" s="23">
        <v>2</v>
      </c>
      <c r="N28" s="49">
        <f t="shared" si="9"/>
        <v>0.18181818181818182</v>
      </c>
    </row>
    <row r="29" spans="1:14" x14ac:dyDescent="0.25">
      <c r="A29" s="7"/>
      <c r="B29" s="18" t="s">
        <v>8</v>
      </c>
      <c r="C29" s="36">
        <v>3</v>
      </c>
      <c r="D29" s="23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23">
        <f t="shared" si="8"/>
        <v>3</v>
      </c>
      <c r="M29" s="23">
        <v>0</v>
      </c>
      <c r="N29" s="49">
        <f t="shared" si="9"/>
        <v>0</v>
      </c>
    </row>
    <row r="30" spans="1:14" x14ac:dyDescent="0.25">
      <c r="A30" s="12"/>
      <c r="B30" s="12" t="s">
        <v>9</v>
      </c>
      <c r="C30" s="38">
        <v>533</v>
      </c>
      <c r="D30" s="25">
        <v>0</v>
      </c>
      <c r="E30" s="14">
        <v>1</v>
      </c>
      <c r="F30" s="14">
        <v>2</v>
      </c>
      <c r="G30" s="14">
        <v>0</v>
      </c>
      <c r="H30" s="14">
        <v>2</v>
      </c>
      <c r="I30" s="14">
        <v>5</v>
      </c>
      <c r="J30" s="14">
        <v>3</v>
      </c>
      <c r="K30" s="14">
        <v>13</v>
      </c>
      <c r="L30" s="25">
        <f>+K30+C30</f>
        <v>546</v>
      </c>
      <c r="M30" s="25">
        <v>12</v>
      </c>
      <c r="N30" s="51">
        <f t="shared" si="9"/>
        <v>2.2514071294559099E-2</v>
      </c>
    </row>
    <row r="31" spans="1:14" x14ac:dyDescent="0.25">
      <c r="A31" s="7" t="s">
        <v>1</v>
      </c>
      <c r="B31" s="7"/>
      <c r="C31" s="37">
        <f>SUM(C32:C36)</f>
        <v>5874</v>
      </c>
      <c r="D31" s="24">
        <f>SUM(D32:D36)</f>
        <v>159</v>
      </c>
      <c r="E31" s="13">
        <f t="shared" ref="E31:J31" si="10">SUM(E32:E36)</f>
        <v>11</v>
      </c>
      <c r="F31" s="13">
        <f t="shared" si="10"/>
        <v>509</v>
      </c>
      <c r="G31" s="13">
        <f t="shared" si="10"/>
        <v>58</v>
      </c>
      <c r="H31" s="13">
        <f t="shared" si="10"/>
        <v>44</v>
      </c>
      <c r="I31" s="13">
        <f t="shared" si="10"/>
        <v>4</v>
      </c>
      <c r="J31" s="13">
        <f t="shared" si="10"/>
        <v>34</v>
      </c>
      <c r="K31" s="13">
        <f>SUM(D31:J31)</f>
        <v>819</v>
      </c>
      <c r="L31" s="24">
        <f>+K31+C31</f>
        <v>6693</v>
      </c>
      <c r="M31" s="24">
        <f>SUM(M32:M36)</f>
        <v>754</v>
      </c>
      <c r="N31" s="50">
        <f t="shared" si="9"/>
        <v>0.12836227442969017</v>
      </c>
    </row>
    <row r="32" spans="1:14" x14ac:dyDescent="0.25">
      <c r="A32" s="7"/>
      <c r="B32" s="18" t="s">
        <v>20</v>
      </c>
      <c r="C32" s="36">
        <v>5583</v>
      </c>
      <c r="D32" s="23">
        <v>159</v>
      </c>
      <c r="E32" s="11">
        <v>6</v>
      </c>
      <c r="F32" s="11">
        <v>504</v>
      </c>
      <c r="G32" s="11">
        <v>58</v>
      </c>
      <c r="H32" s="11">
        <v>38</v>
      </c>
      <c r="I32" s="11">
        <v>4</v>
      </c>
      <c r="J32" s="11">
        <v>21</v>
      </c>
      <c r="K32" s="11">
        <v>790</v>
      </c>
      <c r="L32" s="23">
        <f t="shared" si="8"/>
        <v>6373</v>
      </c>
      <c r="M32" s="23">
        <v>726</v>
      </c>
      <c r="N32" s="49">
        <f t="shared" si="9"/>
        <v>0.13003761418592155</v>
      </c>
    </row>
    <row r="33" spans="1:14" x14ac:dyDescent="0.25">
      <c r="A33" s="7"/>
      <c r="B33" s="7" t="s">
        <v>5</v>
      </c>
      <c r="C33" s="36">
        <v>153</v>
      </c>
      <c r="D33" s="23">
        <v>0</v>
      </c>
      <c r="E33" s="11">
        <v>5</v>
      </c>
      <c r="F33" s="11">
        <v>5</v>
      </c>
      <c r="G33" s="11">
        <v>0</v>
      </c>
      <c r="H33" s="11">
        <v>0</v>
      </c>
      <c r="I33" s="11">
        <v>0</v>
      </c>
      <c r="J33" s="11">
        <v>3</v>
      </c>
      <c r="K33" s="11">
        <v>13</v>
      </c>
      <c r="L33" s="23">
        <f t="shared" si="8"/>
        <v>166</v>
      </c>
      <c r="M33" s="23">
        <v>12</v>
      </c>
      <c r="N33" s="49">
        <f t="shared" si="9"/>
        <v>7.8431372549019607E-2</v>
      </c>
    </row>
    <row r="34" spans="1:14" x14ac:dyDescent="0.25">
      <c r="A34" s="7"/>
      <c r="B34" s="18" t="s">
        <v>7</v>
      </c>
      <c r="C34" s="36">
        <v>0</v>
      </c>
      <c r="D34" s="23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23">
        <f>+K34+C34</f>
        <v>0</v>
      </c>
      <c r="M34" s="23">
        <v>0</v>
      </c>
      <c r="N34" s="49">
        <f t="shared" si="9"/>
        <v>0</v>
      </c>
    </row>
    <row r="35" spans="1:14" x14ac:dyDescent="0.25">
      <c r="A35" s="7"/>
      <c r="B35" s="7" t="s">
        <v>8</v>
      </c>
      <c r="C35" s="36">
        <v>2</v>
      </c>
      <c r="D35" s="23">
        <v>0</v>
      </c>
      <c r="E35" s="11">
        <v>0</v>
      </c>
      <c r="F35" s="11">
        <v>0</v>
      </c>
      <c r="G35" s="11">
        <v>0</v>
      </c>
      <c r="H35" s="11">
        <v>1</v>
      </c>
      <c r="I35" s="11">
        <v>0</v>
      </c>
      <c r="J35" s="11">
        <v>0</v>
      </c>
      <c r="K35" s="11">
        <v>1</v>
      </c>
      <c r="L35" s="23">
        <f>+K35+C35</f>
        <v>3</v>
      </c>
      <c r="M35" s="23">
        <v>1</v>
      </c>
      <c r="N35" s="49">
        <f t="shared" si="9"/>
        <v>0.5</v>
      </c>
    </row>
    <row r="36" spans="1:14" x14ac:dyDescent="0.25">
      <c r="A36" s="12"/>
      <c r="B36" s="12" t="s">
        <v>9</v>
      </c>
      <c r="C36" s="38">
        <v>136</v>
      </c>
      <c r="D36" s="25">
        <v>0</v>
      </c>
      <c r="E36" s="14">
        <v>0</v>
      </c>
      <c r="F36" s="14">
        <v>0</v>
      </c>
      <c r="G36" s="14">
        <v>0</v>
      </c>
      <c r="H36" s="14">
        <v>5</v>
      </c>
      <c r="I36" s="14">
        <v>0</v>
      </c>
      <c r="J36" s="14">
        <v>10</v>
      </c>
      <c r="K36" s="14">
        <v>15</v>
      </c>
      <c r="L36" s="25">
        <f>+K36+C36</f>
        <v>151</v>
      </c>
      <c r="M36" s="25">
        <v>15</v>
      </c>
      <c r="N36" s="51">
        <f t="shared" si="9"/>
        <v>0.11029411764705882</v>
      </c>
    </row>
    <row r="37" spans="1:14" x14ac:dyDescent="0.25">
      <c r="A37" s="12" t="s">
        <v>17</v>
      </c>
      <c r="B37" s="12"/>
      <c r="C37" s="42">
        <v>1857</v>
      </c>
      <c r="D37" s="43">
        <v>116</v>
      </c>
      <c r="E37" s="44">
        <v>2</v>
      </c>
      <c r="F37" s="44">
        <v>14</v>
      </c>
      <c r="G37" s="44">
        <v>0</v>
      </c>
      <c r="H37" s="44">
        <v>0</v>
      </c>
      <c r="I37" s="44">
        <v>1</v>
      </c>
      <c r="J37" s="44">
        <v>9</v>
      </c>
      <c r="K37" s="44">
        <v>142</v>
      </c>
      <c r="L37" s="43">
        <f t="shared" si="8"/>
        <v>1999</v>
      </c>
      <c r="M37" s="43">
        <v>136</v>
      </c>
      <c r="N37" s="55">
        <f t="shared" si="9"/>
        <v>7.32364028002154E-2</v>
      </c>
    </row>
    <row r="38" spans="1:14" x14ac:dyDescent="0.25">
      <c r="A38" s="12" t="s">
        <v>18</v>
      </c>
      <c r="B38" s="12"/>
      <c r="C38" s="42">
        <v>1295</v>
      </c>
      <c r="D38" s="43">
        <v>0</v>
      </c>
      <c r="E38" s="44">
        <v>0</v>
      </c>
      <c r="F38" s="44">
        <v>0</v>
      </c>
      <c r="G38" s="44">
        <v>0</v>
      </c>
      <c r="H38" s="44">
        <v>0</v>
      </c>
      <c r="I38" s="44">
        <v>6</v>
      </c>
      <c r="J38" s="44">
        <v>0</v>
      </c>
      <c r="K38" s="44">
        <v>6</v>
      </c>
      <c r="L38" s="43">
        <f t="shared" si="8"/>
        <v>1301</v>
      </c>
      <c r="M38" s="43">
        <v>2</v>
      </c>
      <c r="N38" s="55">
        <f t="shared" si="9"/>
        <v>1.5444015444015444E-3</v>
      </c>
    </row>
    <row r="39" spans="1:14" x14ac:dyDescent="0.25">
      <c r="A39" s="15" t="s">
        <v>2</v>
      </c>
      <c r="B39" s="5"/>
      <c r="C39" s="39">
        <f t="shared" ref="C39:J39" si="11">SUM(C38,C37,C31,C25)</f>
        <v>32437</v>
      </c>
      <c r="D39" s="26">
        <f t="shared" si="11"/>
        <v>3357</v>
      </c>
      <c r="E39" s="16">
        <f t="shared" si="11"/>
        <v>3873</v>
      </c>
      <c r="F39" s="16">
        <f t="shared" si="11"/>
        <v>2704</v>
      </c>
      <c r="G39" s="16">
        <f t="shared" si="11"/>
        <v>576</v>
      </c>
      <c r="H39" s="16">
        <f t="shared" si="11"/>
        <v>172</v>
      </c>
      <c r="I39" s="16">
        <f t="shared" si="11"/>
        <v>5350</v>
      </c>
      <c r="J39" s="16">
        <f t="shared" si="11"/>
        <v>96</v>
      </c>
      <c r="K39" s="16">
        <f t="shared" si="7"/>
        <v>16128</v>
      </c>
      <c r="L39" s="26">
        <f t="shared" si="8"/>
        <v>48565</v>
      </c>
      <c r="M39" s="26">
        <f>SUM(M38,M37,M31,M25)</f>
        <v>11904</v>
      </c>
      <c r="N39" s="52">
        <f>IFERROR(+M39/C39,0)</f>
        <v>0.36698831581218977</v>
      </c>
    </row>
    <row r="40" spans="1:14" x14ac:dyDescent="0.25">
      <c r="A40" s="7" t="s">
        <v>16</v>
      </c>
    </row>
    <row r="42" spans="1:14" x14ac:dyDescent="0.25">
      <c r="A42" s="18" t="s">
        <v>28</v>
      </c>
    </row>
    <row r="43" spans="1:14" x14ac:dyDescent="0.25">
      <c r="A43" s="18" t="s">
        <v>23</v>
      </c>
    </row>
    <row r="44" spans="1:14" x14ac:dyDescent="0.25">
      <c r="A44" s="18" t="s">
        <v>21</v>
      </c>
    </row>
    <row r="45" spans="1:14" x14ac:dyDescent="0.25">
      <c r="A45" s="18" t="s">
        <v>22</v>
      </c>
    </row>
  </sheetData>
  <printOptions horizontalCentered="1" verticalCentered="1"/>
  <pageMargins left="0.45" right="0.45" top="0.75" bottom="0.75" header="0.25" footer="0.3"/>
  <pageSetup scale="86" orientation="landscape" r:id="rId1"/>
  <headerFooter scaleWithDoc="0">
    <oddHeader>&amp;C&amp;G</oddHeader>
    <oddFooter xml:space="preserve">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2024-25</vt:lpstr>
      <vt:lpstr>'Table 2024-25'!Print_Area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2025-02-22T03:00:01Z</cp:lastPrinted>
  <dcterms:created xsi:type="dcterms:W3CDTF">2015-12-04T21:49:47Z</dcterms:created>
  <dcterms:modified xsi:type="dcterms:W3CDTF">2025-02-22T03:00:15Z</dcterms:modified>
</cp:coreProperties>
</file>