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8BEB037A-199D-4A05-B23F-6C88A9B896ED}" xr6:coauthVersionLast="47" xr6:coauthVersionMax="47" xr10:uidLastSave="{00000000-0000-0000-0000-000000000000}"/>
  <bookViews>
    <workbookView xWindow="-28920" yWindow="-120" windowWidth="29040" windowHeight="15840" tabRatio="719" xr2:uid="{00000000-000D-0000-FFFF-FFFF00000000}"/>
  </bookViews>
  <sheets>
    <sheet name="Table 2023-24" sheetId="32" r:id="rId1"/>
  </sheets>
  <definedNames>
    <definedName name="_xlnm.Print_Area" localSheetId="0">'Table 2023-24'!$A$1:$N$45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" i="32" l="1"/>
  <c r="N38" i="32" s="1"/>
  <c r="K38" i="32"/>
  <c r="L38" i="32" s="1"/>
  <c r="N37" i="32"/>
  <c r="M37" i="32"/>
  <c r="K37" i="32"/>
  <c r="L37" i="32" s="1"/>
  <c r="M36" i="32"/>
  <c r="N36" i="32" s="1"/>
  <c r="K36" i="32"/>
  <c r="L36" i="32" s="1"/>
  <c r="M35" i="32"/>
  <c r="N35" i="32" s="1"/>
  <c r="K35" i="32"/>
  <c r="L35" i="32" s="1"/>
  <c r="M34" i="32"/>
  <c r="N34" i="32" s="1"/>
  <c r="K34" i="32"/>
  <c r="L34" i="32" s="1"/>
  <c r="M33" i="32"/>
  <c r="K33" i="32"/>
  <c r="L33" i="32" s="1"/>
  <c r="M32" i="32"/>
  <c r="N32" i="32" s="1"/>
  <c r="K32" i="32"/>
  <c r="L32" i="32" s="1"/>
  <c r="W31" i="32"/>
  <c r="V31" i="32"/>
  <c r="U31" i="32"/>
  <c r="T31" i="32"/>
  <c r="S31" i="32"/>
  <c r="R31" i="32"/>
  <c r="Q31" i="32"/>
  <c r="P31" i="32"/>
  <c r="J31" i="32"/>
  <c r="I31" i="32"/>
  <c r="H31" i="32"/>
  <c r="G31" i="32"/>
  <c r="F31" i="32"/>
  <c r="E31" i="32"/>
  <c r="D31" i="32"/>
  <c r="C31" i="32"/>
  <c r="M30" i="32"/>
  <c r="N30" i="32" s="1"/>
  <c r="K30" i="32"/>
  <c r="L30" i="32" s="1"/>
  <c r="M29" i="32"/>
  <c r="N29" i="32" s="1"/>
  <c r="K29" i="32"/>
  <c r="L29" i="32" s="1"/>
  <c r="M28" i="32"/>
  <c r="N28" i="32" s="1"/>
  <c r="K28" i="32"/>
  <c r="L28" i="32" s="1"/>
  <c r="M27" i="32"/>
  <c r="K27" i="32"/>
  <c r="L27" i="32" s="1"/>
  <c r="M26" i="32"/>
  <c r="N26" i="32" s="1"/>
  <c r="K26" i="32"/>
  <c r="L26" i="32" s="1"/>
  <c r="W25" i="32"/>
  <c r="V25" i="32"/>
  <c r="U25" i="32"/>
  <c r="T25" i="32"/>
  <c r="S25" i="32"/>
  <c r="R25" i="32"/>
  <c r="Q25" i="32"/>
  <c r="P25" i="32"/>
  <c r="J25" i="32"/>
  <c r="I25" i="32"/>
  <c r="H25" i="32"/>
  <c r="G25" i="32"/>
  <c r="F25" i="32"/>
  <c r="E25" i="32"/>
  <c r="D25" i="32"/>
  <c r="C25" i="32"/>
  <c r="C39" i="32" s="1"/>
  <c r="M19" i="32"/>
  <c r="N19" i="32" s="1"/>
  <c r="K19" i="32"/>
  <c r="L19" i="32" s="1"/>
  <c r="M18" i="32"/>
  <c r="N18" i="32" s="1"/>
  <c r="K18" i="32"/>
  <c r="L18" i="32" s="1"/>
  <c r="M17" i="32"/>
  <c r="N17" i="32" s="1"/>
  <c r="K17" i="32"/>
  <c r="L17" i="32" s="1"/>
  <c r="M16" i="32"/>
  <c r="N16" i="32" s="1"/>
  <c r="K16" i="32"/>
  <c r="L16" i="32" s="1"/>
  <c r="M15" i="32"/>
  <c r="N15" i="32" s="1"/>
  <c r="K15" i="32"/>
  <c r="L15" i="32" s="1"/>
  <c r="M14" i="32"/>
  <c r="N14" i="32" s="1"/>
  <c r="K14" i="32"/>
  <c r="L14" i="32" s="1"/>
  <c r="M13" i="32"/>
  <c r="N13" i="32" s="1"/>
  <c r="K13" i="32"/>
  <c r="L13" i="32" s="1"/>
  <c r="W12" i="32"/>
  <c r="V12" i="32"/>
  <c r="U12" i="32"/>
  <c r="T12" i="32"/>
  <c r="S12" i="32"/>
  <c r="R12" i="32"/>
  <c r="Q12" i="32"/>
  <c r="P12" i="32"/>
  <c r="J12" i="32"/>
  <c r="I12" i="32"/>
  <c r="H12" i="32"/>
  <c r="G12" i="32"/>
  <c r="F12" i="32"/>
  <c r="E12" i="32"/>
  <c r="D12" i="32"/>
  <c r="C12" i="32"/>
  <c r="M11" i="32"/>
  <c r="N11" i="32" s="1"/>
  <c r="K11" i="32"/>
  <c r="L11" i="32" s="1"/>
  <c r="M10" i="32"/>
  <c r="N10" i="32" s="1"/>
  <c r="K10" i="32"/>
  <c r="L10" i="32" s="1"/>
  <c r="M9" i="32"/>
  <c r="N9" i="32" s="1"/>
  <c r="K9" i="32"/>
  <c r="M8" i="32"/>
  <c r="N8" i="32" s="1"/>
  <c r="K8" i="32"/>
  <c r="L8" i="32" s="1"/>
  <c r="M7" i="32"/>
  <c r="K7" i="32"/>
  <c r="L7" i="32" s="1"/>
  <c r="W6" i="32"/>
  <c r="V6" i="32"/>
  <c r="U6" i="32"/>
  <c r="T6" i="32"/>
  <c r="S6" i="32"/>
  <c r="R6" i="32"/>
  <c r="Q6" i="32"/>
  <c r="P6" i="32"/>
  <c r="J6" i="32"/>
  <c r="I6" i="32"/>
  <c r="H6" i="32"/>
  <c r="G6" i="32"/>
  <c r="F6" i="32"/>
  <c r="E6" i="32"/>
  <c r="D6" i="32"/>
  <c r="C6" i="32"/>
  <c r="Q20" i="32" l="1"/>
  <c r="G20" i="32"/>
  <c r="T39" i="32"/>
  <c r="U39" i="32"/>
  <c r="M6" i="32"/>
  <c r="P20" i="32"/>
  <c r="J39" i="32"/>
  <c r="M12" i="32"/>
  <c r="N12" i="32" s="1"/>
  <c r="W20" i="32"/>
  <c r="F39" i="32"/>
  <c r="G39" i="32"/>
  <c r="H39" i="32"/>
  <c r="I39" i="32"/>
  <c r="S20" i="32"/>
  <c r="T20" i="32"/>
  <c r="F20" i="32"/>
  <c r="I20" i="32"/>
  <c r="L9" i="32"/>
  <c r="E20" i="32"/>
  <c r="M31" i="32"/>
  <c r="N31" i="32" s="1"/>
  <c r="M25" i="32"/>
  <c r="N25" i="32" s="1"/>
  <c r="W39" i="32"/>
  <c r="N7" i="32"/>
  <c r="S39" i="32"/>
  <c r="V39" i="32"/>
  <c r="Q39" i="32"/>
  <c r="R39" i="32"/>
  <c r="R20" i="32"/>
  <c r="U20" i="32"/>
  <c r="V20" i="32"/>
  <c r="K31" i="32"/>
  <c r="L31" i="32" s="1"/>
  <c r="D39" i="32"/>
  <c r="E39" i="32"/>
  <c r="K25" i="32"/>
  <c r="L25" i="32" s="1"/>
  <c r="N6" i="32"/>
  <c r="C20" i="32"/>
  <c r="K12" i="32"/>
  <c r="L12" i="32" s="1"/>
  <c r="H20" i="32"/>
  <c r="K6" i="32"/>
  <c r="L6" i="32" s="1"/>
  <c r="J20" i="32"/>
  <c r="N27" i="32"/>
  <c r="N33" i="32"/>
  <c r="D20" i="32"/>
  <c r="P39" i="32"/>
  <c r="M20" i="32" l="1"/>
  <c r="K39" i="32"/>
  <c r="L39" i="32" s="1"/>
  <c r="M39" i="32"/>
  <c r="N39" i="32" s="1"/>
  <c r="N20" i="32"/>
  <c r="K20" i="32"/>
  <c r="L20" i="32" s="1"/>
</calcChain>
</file>

<file path=xl/sharedStrings.xml><?xml version="1.0" encoding="utf-8"?>
<sst xmlns="http://schemas.openxmlformats.org/spreadsheetml/2006/main" count="87" uniqueCount="39">
  <si>
    <t xml:space="preserve">Undergraduate </t>
  </si>
  <si>
    <t xml:space="preserve">Graduate </t>
  </si>
  <si>
    <t>Total</t>
  </si>
  <si>
    <t>Major</t>
  </si>
  <si>
    <t>Minor</t>
  </si>
  <si>
    <t>Certificate</t>
  </si>
  <si>
    <t>Preparatory</t>
  </si>
  <si>
    <t>Licensure Preparation</t>
  </si>
  <si>
    <t>Endorsement Preparation</t>
  </si>
  <si>
    <t>Non-degree</t>
  </si>
  <si>
    <t>Non-Degree</t>
  </si>
  <si>
    <t>Endorsement</t>
  </si>
  <si>
    <t>Licensure</t>
  </si>
  <si>
    <t>Primary</t>
  </si>
  <si>
    <t>Student Level / Declaration Type</t>
  </si>
  <si>
    <t>Non-Primary</t>
  </si>
  <si>
    <t xml:space="preserve">Source: MAUI/Registrar's data warehouse (see Note 1).  </t>
  </si>
  <si>
    <t>Fall 2018</t>
  </si>
  <si>
    <t>Any</t>
  </si>
  <si>
    <t>Professional - Major</t>
  </si>
  <si>
    <t>Postgraduate - Non-degree</t>
  </si>
  <si>
    <t>Fall Semester Program of Study Count by Primary Student Level and Declaration Type</t>
  </si>
  <si>
    <t>Major / Preparatory</t>
  </si>
  <si>
    <t xml:space="preserve">  POSs for undergraduate students who intend to pursue a bachelor's degree but have not yet selected a major (e.g., University College Open Major or Undeclared Engineering);</t>
  </si>
  <si>
    <t xml:space="preserve">  and the pre-Professional MBA program.</t>
  </si>
  <si>
    <t xml:space="preserve">Preparatory programs of study include pre-professional programs (such as pre-medicine or pre-law); "interest" programs (such as music interest or nursing interest); </t>
  </si>
  <si>
    <t>Maj</t>
  </si>
  <si>
    <t>Prep</t>
  </si>
  <si>
    <t>Cer</t>
  </si>
  <si>
    <t>Lic</t>
  </si>
  <si>
    <t>End</t>
  </si>
  <si>
    <t>Min</t>
  </si>
  <si>
    <t>Non</t>
  </si>
  <si>
    <t>Students with at least one non-primary POS</t>
  </si>
  <si>
    <t>Distinct Count</t>
  </si>
  <si>
    <t>Pct</t>
  </si>
  <si>
    <t>Notes: "Program of study" (POS) counts for this report are rolled up at the program level (by declaration type and objective) and do not include declared sub-programs as unique POSs.</t>
  </si>
  <si>
    <t>unique count (by level and primary type) of students with non-primary POSs</t>
  </si>
  <si>
    <t>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</si>
</sst>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3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0"/>
      <name val="Arial"/>
      <family val="2"/>
      <scheme val="minor"/>
    </font>
    <font>
      <b/>
      <sz val="8"/>
      <name val="Arial"/>
      <family val="2"/>
      <scheme val="minor"/>
    </font>
    <font>
      <sz val="8"/>
      <name val="Arial"/>
      <family val="2"/>
      <scheme val="minor"/>
    </font>
    <font>
      <i/>
      <sz val="8"/>
      <name val="Arial"/>
      <family val="2"/>
      <scheme val="minor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8"/>
      <name val="Arial Narrow"/>
      <family val="2"/>
    </font>
    <font>
      <b/>
      <sz val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0" fillId="0" borderId="0"/>
  </cellStyleXfs>
  <cellXfs count="6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" fillId="0" borderId="0" xfId="0" applyFont="1"/>
    <xf numFmtId="0" fontId="5" fillId="0" borderId="1" xfId="0" applyFont="1" applyBorder="1"/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left"/>
    </xf>
    <xf numFmtId="3" fontId="5" fillId="0" borderId="0" xfId="1" applyNumberFormat="1" applyFont="1"/>
    <xf numFmtId="3" fontId="6" fillId="0" borderId="0" xfId="0" applyNumberFormat="1" applyFont="1"/>
    <xf numFmtId="3" fontId="6" fillId="0" borderId="0" xfId="1" applyNumberFormat="1" applyFont="1" applyFill="1" applyBorder="1"/>
    <xf numFmtId="0" fontId="6" fillId="0" borderId="2" xfId="0" applyFont="1" applyBorder="1"/>
    <xf numFmtId="3" fontId="5" fillId="0" borderId="0" xfId="1" applyNumberFormat="1" applyFont="1" applyFill="1" applyBorder="1"/>
    <xf numFmtId="3" fontId="6" fillId="0" borderId="2" xfId="1" applyNumberFormat="1" applyFont="1" applyFill="1" applyBorder="1"/>
    <xf numFmtId="0" fontId="5" fillId="0" borderId="1" xfId="0" applyFont="1" applyBorder="1" applyAlignment="1">
      <alignment horizontal="left"/>
    </xf>
    <xf numFmtId="3" fontId="5" fillId="0" borderId="1" xfId="1" applyNumberFormat="1" applyFont="1" applyBorder="1"/>
    <xf numFmtId="3" fontId="7" fillId="0" borderId="0" xfId="0" applyNumberFormat="1" applyFont="1"/>
    <xf numFmtId="0" fontId="8" fillId="0" borderId="0" xfId="0" applyFont="1"/>
    <xf numFmtId="0" fontId="9" fillId="0" borderId="0" xfId="0" applyFont="1"/>
    <xf numFmtId="3" fontId="6" fillId="0" borderId="0" xfId="1" applyNumberFormat="1" applyFont="1" applyBorder="1"/>
    <xf numFmtId="0" fontId="5" fillId="0" borderId="1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4" xfId="0" applyFont="1" applyBorder="1" applyAlignment="1">
      <alignment horizontal="right"/>
    </xf>
    <xf numFmtId="3" fontId="5" fillId="0" borderId="3" xfId="1" applyNumberFormat="1" applyFont="1" applyBorder="1"/>
    <xf numFmtId="3" fontId="6" fillId="0" borderId="3" xfId="1" applyNumberFormat="1" applyFont="1" applyFill="1" applyBorder="1"/>
    <xf numFmtId="3" fontId="6" fillId="0" borderId="3" xfId="1" applyNumberFormat="1" applyFont="1" applyBorder="1"/>
    <xf numFmtId="3" fontId="5" fillId="0" borderId="3" xfId="1" applyNumberFormat="1" applyFont="1" applyFill="1" applyBorder="1"/>
    <xf numFmtId="3" fontId="6" fillId="0" borderId="5" xfId="1" applyNumberFormat="1" applyFont="1" applyFill="1" applyBorder="1"/>
    <xf numFmtId="3" fontId="5" fillId="0" borderId="4" xfId="1" applyNumberFormat="1" applyFont="1" applyBorder="1"/>
    <xf numFmtId="0" fontId="5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Continuous"/>
    </xf>
    <xf numFmtId="0" fontId="12" fillId="0" borderId="4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5" fillId="0" borderId="7" xfId="1" applyNumberFormat="1" applyFont="1" applyFill="1" applyBorder="1"/>
    <xf numFmtId="3" fontId="5" fillId="0" borderId="6" xfId="1" applyNumberFormat="1" applyFont="1" applyFill="1" applyBorder="1"/>
    <xf numFmtId="3" fontId="5" fillId="0" borderId="8" xfId="1" applyNumberFormat="1" applyFont="1" applyBorder="1"/>
    <xf numFmtId="3" fontId="6" fillId="0" borderId="9" xfId="1" applyNumberFormat="1" applyFont="1" applyFill="1" applyBorder="1"/>
    <xf numFmtId="3" fontId="6" fillId="0" borderId="9" xfId="1" applyNumberFormat="1" applyFont="1" applyBorder="1"/>
    <xf numFmtId="3" fontId="5" fillId="0" borderId="9" xfId="1" applyNumberFormat="1" applyFont="1" applyFill="1" applyBorder="1"/>
    <xf numFmtId="3" fontId="6" fillId="0" borderId="10" xfId="1" applyNumberFormat="1" applyFont="1" applyFill="1" applyBorder="1"/>
    <xf numFmtId="3" fontId="5" fillId="0" borderId="11" xfId="1" applyNumberFormat="1" applyFont="1" applyFill="1" applyBorder="1"/>
    <xf numFmtId="3" fontId="5" fillId="0" borderId="12" xfId="1" applyNumberFormat="1" applyFont="1" applyBorder="1"/>
    <xf numFmtId="0" fontId="5" fillId="0" borderId="13" xfId="0" applyFont="1" applyBorder="1" applyAlignment="1">
      <alignment horizontal="centerContinuous"/>
    </xf>
    <xf numFmtId="3" fontId="1" fillId="0" borderId="0" xfId="0" applyNumberFormat="1" applyFont="1"/>
    <xf numFmtId="3" fontId="5" fillId="0" borderId="10" xfId="1" applyNumberFormat="1" applyFont="1" applyFill="1" applyBorder="1"/>
    <xf numFmtId="3" fontId="5" fillId="0" borderId="5" xfId="1" applyNumberFormat="1" applyFont="1" applyFill="1" applyBorder="1"/>
    <xf numFmtId="3" fontId="5" fillId="0" borderId="2" xfId="1" applyNumberFormat="1" applyFont="1" applyFill="1" applyBorder="1"/>
    <xf numFmtId="0" fontId="5" fillId="0" borderId="14" xfId="0" applyFont="1" applyBorder="1" applyAlignment="1">
      <alignment horizontal="centerContinuous"/>
    </xf>
    <xf numFmtId="0" fontId="5" fillId="0" borderId="12" xfId="0" applyFont="1" applyBorder="1" applyAlignment="1">
      <alignment horizontal="center" vertical="center"/>
    </xf>
    <xf numFmtId="3" fontId="5" fillId="0" borderId="9" xfId="1" applyNumberFormat="1" applyFont="1" applyBorder="1"/>
    <xf numFmtId="0" fontId="5" fillId="0" borderId="15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" fillId="0" borderId="3" xfId="0" applyFont="1" applyBorder="1"/>
    <xf numFmtId="164" fontId="5" fillId="0" borderId="18" xfId="2" applyNumberFormat="1" applyFont="1" applyBorder="1"/>
    <xf numFmtId="164" fontId="6" fillId="0" borderId="18" xfId="2" applyNumberFormat="1" applyFont="1" applyFill="1" applyBorder="1"/>
    <xf numFmtId="164" fontId="5" fillId="0" borderId="18" xfId="2" applyNumberFormat="1" applyFont="1" applyFill="1" applyBorder="1"/>
    <xf numFmtId="164" fontId="6" fillId="0" borderId="19" xfId="2" applyNumberFormat="1" applyFont="1" applyFill="1" applyBorder="1"/>
    <xf numFmtId="164" fontId="5" fillId="0" borderId="17" xfId="2" applyNumberFormat="1" applyFont="1" applyBorder="1"/>
    <xf numFmtId="0" fontId="5" fillId="0" borderId="16" xfId="0" applyFont="1" applyBorder="1" applyAlignment="1">
      <alignment horizontal="centerContinuous" vertical="center" wrapText="1"/>
    </xf>
    <xf numFmtId="164" fontId="5" fillId="0" borderId="16" xfId="2" applyNumberFormat="1" applyFont="1" applyBorder="1" applyAlignment="1">
      <alignment horizontal="center"/>
    </xf>
    <xf numFmtId="164" fontId="5" fillId="0" borderId="19" xfId="2" applyNumberFormat="1" applyFont="1" applyFill="1" applyBorder="1"/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centerContinuous"/>
    </xf>
  </cellXfs>
  <cellStyles count="5">
    <cellStyle name="Comma" xfId="1" builtinId="3"/>
    <cellStyle name="Normal" xfId="0" builtinId="0"/>
    <cellStyle name="Normal 2" xfId="4" xr:uid="{00000000-0005-0000-0000-000002000000}"/>
    <cellStyle name="Normal 3" xfId="3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D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3FCD4-343A-43FC-9FED-6E3849D85812}">
  <sheetPr>
    <pageSetUpPr fitToPage="1"/>
  </sheetPr>
  <dimension ref="A1:W45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Z11" sqref="Z11"/>
    </sheetView>
  </sheetViews>
  <sheetFormatPr defaultColWidth="9" defaultRowHeight="12.5" x14ac:dyDescent="0.25"/>
  <cols>
    <col min="1" max="1" width="3.58203125" style="1" customWidth="1"/>
    <col min="2" max="2" width="15.83203125" style="1" customWidth="1"/>
    <col min="3" max="12" width="8.58203125" style="1" customWidth="1"/>
    <col min="13" max="13" width="11.33203125" style="1" customWidth="1"/>
    <col min="14" max="14" width="5.83203125" style="1" customWidth="1"/>
    <col min="15" max="15" width="6.75" style="1" customWidth="1"/>
    <col min="16" max="23" width="6.58203125" style="1" customWidth="1"/>
    <col min="24" max="24" width="3.25" style="1" customWidth="1"/>
    <col min="25" max="16384" width="9" style="1"/>
  </cols>
  <sheetData>
    <row r="1" spans="1:23" ht="14" x14ac:dyDescent="0.3">
      <c r="A1" s="2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19" t="s">
        <v>37</v>
      </c>
    </row>
    <row r="2" spans="1:23" ht="6" customHeight="1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23" ht="13" x14ac:dyDescent="0.3">
      <c r="A3" s="31" t="s">
        <v>38</v>
      </c>
      <c r="B3" s="34"/>
      <c r="C3" s="32"/>
      <c r="D3" s="31"/>
      <c r="E3" s="31"/>
      <c r="F3" s="31"/>
      <c r="G3" s="31"/>
      <c r="H3" s="31"/>
      <c r="I3" s="31"/>
      <c r="J3" s="31"/>
      <c r="K3" s="31"/>
      <c r="L3" s="31"/>
      <c r="M3" s="66"/>
      <c r="N3" s="56"/>
      <c r="O3" s="10"/>
      <c r="P3" s="31"/>
      <c r="Q3" s="31"/>
      <c r="R3" s="31"/>
      <c r="S3" s="31"/>
      <c r="T3" s="31"/>
      <c r="U3" s="31"/>
      <c r="V3" s="31"/>
      <c r="W3" s="31"/>
    </row>
    <row r="4" spans="1:23" ht="31.5" x14ac:dyDescent="0.25">
      <c r="A4" s="21" t="s">
        <v>13</v>
      </c>
      <c r="B4" s="33"/>
      <c r="C4" s="22"/>
      <c r="D4" s="47" t="s">
        <v>15</v>
      </c>
      <c r="E4" s="21"/>
      <c r="F4" s="21"/>
      <c r="G4" s="21"/>
      <c r="H4" s="21"/>
      <c r="I4" s="21"/>
      <c r="J4" s="21"/>
      <c r="K4" s="21"/>
      <c r="L4" s="30" t="s">
        <v>2</v>
      </c>
      <c r="M4" s="63" t="s">
        <v>33</v>
      </c>
      <c r="N4" s="52"/>
      <c r="O4" s="17"/>
      <c r="P4" s="22" t="s">
        <v>15</v>
      </c>
      <c r="Q4" s="21"/>
      <c r="R4" s="21"/>
      <c r="S4" s="21"/>
      <c r="T4" s="21"/>
      <c r="U4" s="21"/>
      <c r="V4" s="21"/>
      <c r="W4" s="52"/>
    </row>
    <row r="5" spans="1:23" x14ac:dyDescent="0.25">
      <c r="A5" s="5" t="s">
        <v>14</v>
      </c>
      <c r="B5" s="6"/>
      <c r="C5" s="23"/>
      <c r="D5" s="35" t="s">
        <v>3</v>
      </c>
      <c r="E5" s="36" t="s">
        <v>6</v>
      </c>
      <c r="F5" s="36" t="s">
        <v>5</v>
      </c>
      <c r="G5" s="36" t="s">
        <v>12</v>
      </c>
      <c r="H5" s="37" t="s">
        <v>11</v>
      </c>
      <c r="I5" s="36" t="s">
        <v>4</v>
      </c>
      <c r="J5" s="36" t="s">
        <v>10</v>
      </c>
      <c r="K5" s="36" t="s">
        <v>2</v>
      </c>
      <c r="L5" s="30"/>
      <c r="M5" s="30" t="s">
        <v>34</v>
      </c>
      <c r="N5" s="64" t="s">
        <v>35</v>
      </c>
      <c r="P5" s="35" t="s">
        <v>26</v>
      </c>
      <c r="Q5" s="36" t="s">
        <v>27</v>
      </c>
      <c r="R5" s="36" t="s">
        <v>28</v>
      </c>
      <c r="S5" s="36" t="s">
        <v>29</v>
      </c>
      <c r="T5" s="37" t="s">
        <v>30</v>
      </c>
      <c r="U5" s="36" t="s">
        <v>31</v>
      </c>
      <c r="V5" s="36" t="s">
        <v>32</v>
      </c>
      <c r="W5" s="53" t="s">
        <v>18</v>
      </c>
    </row>
    <row r="6" spans="1:23" x14ac:dyDescent="0.25">
      <c r="A6" s="8" t="s">
        <v>0</v>
      </c>
      <c r="B6" s="7"/>
      <c r="C6" s="40">
        <f t="shared" ref="C6:J6" si="0">SUM(C7:C11)</f>
        <v>22130</v>
      </c>
      <c r="D6" s="24">
        <f t="shared" si="0"/>
        <v>2984</v>
      </c>
      <c r="E6" s="9">
        <f t="shared" si="0"/>
        <v>3980</v>
      </c>
      <c r="F6" s="9">
        <f t="shared" si="0"/>
        <v>1558</v>
      </c>
      <c r="G6" s="9">
        <f t="shared" si="0"/>
        <v>609</v>
      </c>
      <c r="H6" s="9">
        <f t="shared" si="0"/>
        <v>253</v>
      </c>
      <c r="I6" s="9">
        <f t="shared" si="0"/>
        <v>4847</v>
      </c>
      <c r="J6" s="9">
        <f t="shared" si="0"/>
        <v>34</v>
      </c>
      <c r="K6" s="9">
        <f t="shared" ref="K6:K20" si="1">SUM(D6:J6)</f>
        <v>14265</v>
      </c>
      <c r="L6" s="24">
        <f>+K6+C6</f>
        <v>36395</v>
      </c>
      <c r="M6" s="24">
        <f>SUM(M7:M11)</f>
        <v>10354</v>
      </c>
      <c r="N6" s="58">
        <f>IFERROR(+M6/C6,0)</f>
        <v>0.46787166741979214</v>
      </c>
      <c r="P6" s="24">
        <f t="shared" ref="P6:W6" si="2">SUM(P7:P11)</f>
        <v>2858</v>
      </c>
      <c r="Q6" s="9">
        <f t="shared" si="2"/>
        <v>3886</v>
      </c>
      <c r="R6" s="9">
        <f t="shared" si="2"/>
        <v>1480</v>
      </c>
      <c r="S6" s="9">
        <f t="shared" si="2"/>
        <v>609</v>
      </c>
      <c r="T6" s="9">
        <f t="shared" si="2"/>
        <v>225</v>
      </c>
      <c r="U6" s="9">
        <f t="shared" si="2"/>
        <v>4288</v>
      </c>
      <c r="V6" s="9">
        <f t="shared" si="2"/>
        <v>33</v>
      </c>
      <c r="W6" s="54">
        <f t="shared" si="2"/>
        <v>10354</v>
      </c>
    </row>
    <row r="7" spans="1:23" x14ac:dyDescent="0.25">
      <c r="A7" s="7"/>
      <c r="B7" s="18" t="s">
        <v>22</v>
      </c>
      <c r="C7" s="41">
        <v>21648</v>
      </c>
      <c r="D7" s="25">
        <v>2983</v>
      </c>
      <c r="E7" s="11">
        <v>3979</v>
      </c>
      <c r="F7" s="11">
        <v>1554</v>
      </c>
      <c r="G7" s="11">
        <v>609</v>
      </c>
      <c r="H7" s="11">
        <v>250</v>
      </c>
      <c r="I7" s="11">
        <v>4837</v>
      </c>
      <c r="J7" s="11">
        <v>30</v>
      </c>
      <c r="K7" s="11">
        <f t="shared" si="1"/>
        <v>14242</v>
      </c>
      <c r="L7" s="25">
        <f>+K7+C7</f>
        <v>35890</v>
      </c>
      <c r="M7" s="25">
        <f>W7</f>
        <v>10331</v>
      </c>
      <c r="N7" s="59">
        <f t="shared" ref="N7:N20" si="3">IFERROR(+M7/C7,0)</f>
        <v>0.47722653362897266</v>
      </c>
      <c r="P7" s="25">
        <v>2857</v>
      </c>
      <c r="Q7" s="11">
        <v>3885</v>
      </c>
      <c r="R7" s="11">
        <v>1476</v>
      </c>
      <c r="S7" s="11">
        <v>609</v>
      </c>
      <c r="T7" s="11">
        <v>222</v>
      </c>
      <c r="U7" s="11">
        <v>4278</v>
      </c>
      <c r="V7" s="11">
        <v>29</v>
      </c>
      <c r="W7" s="41">
        <v>10331</v>
      </c>
    </row>
    <row r="8" spans="1:23" x14ac:dyDescent="0.25">
      <c r="A8" s="7"/>
      <c r="B8" s="18" t="s">
        <v>5</v>
      </c>
      <c r="C8" s="41">
        <v>43</v>
      </c>
      <c r="D8" s="25">
        <v>0</v>
      </c>
      <c r="E8" s="11">
        <v>0</v>
      </c>
      <c r="F8" s="11">
        <v>1</v>
      </c>
      <c r="G8" s="11">
        <v>0</v>
      </c>
      <c r="H8" s="11">
        <v>0</v>
      </c>
      <c r="I8" s="11">
        <v>2</v>
      </c>
      <c r="J8" s="11">
        <v>1</v>
      </c>
      <c r="K8" s="11">
        <f t="shared" si="1"/>
        <v>4</v>
      </c>
      <c r="L8" s="25">
        <f t="shared" ref="L8:L20" si="4">+K8+C8</f>
        <v>47</v>
      </c>
      <c r="M8" s="25">
        <f t="shared" ref="M8:M11" si="5">W8</f>
        <v>4</v>
      </c>
      <c r="N8" s="59">
        <f t="shared" si="3"/>
        <v>9.3023255813953487E-2</v>
      </c>
      <c r="P8" s="25">
        <v>0</v>
      </c>
      <c r="Q8" s="11">
        <v>0</v>
      </c>
      <c r="R8" s="11">
        <v>1</v>
      </c>
      <c r="S8" s="11">
        <v>0</v>
      </c>
      <c r="T8" s="11">
        <v>0</v>
      </c>
      <c r="U8" s="11">
        <v>2</v>
      </c>
      <c r="V8" s="11">
        <v>1</v>
      </c>
      <c r="W8" s="41">
        <v>4</v>
      </c>
    </row>
    <row r="9" spans="1:23" x14ac:dyDescent="0.25">
      <c r="A9" s="7"/>
      <c r="B9" s="18" t="s">
        <v>7</v>
      </c>
      <c r="C9" s="41">
        <v>4</v>
      </c>
      <c r="D9" s="25">
        <v>1</v>
      </c>
      <c r="E9" s="11">
        <v>0</v>
      </c>
      <c r="F9" s="11">
        <v>0</v>
      </c>
      <c r="G9" s="11">
        <v>0</v>
      </c>
      <c r="H9" s="11">
        <v>2</v>
      </c>
      <c r="I9" s="11">
        <v>1</v>
      </c>
      <c r="J9" s="11">
        <v>0</v>
      </c>
      <c r="K9" s="11">
        <f t="shared" si="1"/>
        <v>4</v>
      </c>
      <c r="L9" s="25">
        <f t="shared" si="4"/>
        <v>8</v>
      </c>
      <c r="M9" s="25">
        <f t="shared" si="5"/>
        <v>4</v>
      </c>
      <c r="N9" s="59">
        <f t="shared" si="3"/>
        <v>1</v>
      </c>
      <c r="P9" s="25">
        <v>1</v>
      </c>
      <c r="Q9" s="11">
        <v>0</v>
      </c>
      <c r="R9" s="11">
        <v>0</v>
      </c>
      <c r="S9" s="11">
        <v>0</v>
      </c>
      <c r="T9" s="11">
        <v>2</v>
      </c>
      <c r="U9" s="11">
        <v>1</v>
      </c>
      <c r="V9" s="11">
        <v>0</v>
      </c>
      <c r="W9" s="41">
        <v>4</v>
      </c>
    </row>
    <row r="10" spans="1:23" x14ac:dyDescent="0.25">
      <c r="A10" s="7"/>
      <c r="B10" s="18" t="s">
        <v>8</v>
      </c>
      <c r="C10" s="41">
        <v>6</v>
      </c>
      <c r="D10" s="25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f t="shared" si="1"/>
        <v>0</v>
      </c>
      <c r="L10" s="25">
        <f t="shared" si="4"/>
        <v>6</v>
      </c>
      <c r="M10" s="25">
        <f t="shared" si="5"/>
        <v>0</v>
      </c>
      <c r="N10" s="59">
        <f t="shared" si="3"/>
        <v>0</v>
      </c>
      <c r="P10" s="25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41">
        <v>0</v>
      </c>
    </row>
    <row r="11" spans="1:23" x14ac:dyDescent="0.25">
      <c r="A11" s="12"/>
      <c r="B11" s="12" t="s">
        <v>9</v>
      </c>
      <c r="C11" s="44">
        <v>429</v>
      </c>
      <c r="D11" s="28">
        <v>0</v>
      </c>
      <c r="E11" s="14">
        <v>1</v>
      </c>
      <c r="F11" s="14">
        <v>3</v>
      </c>
      <c r="G11" s="14">
        <v>0</v>
      </c>
      <c r="H11" s="14">
        <v>1</v>
      </c>
      <c r="I11" s="14">
        <v>7</v>
      </c>
      <c r="J11" s="14">
        <v>3</v>
      </c>
      <c r="K11" s="14">
        <f t="shared" si="1"/>
        <v>15</v>
      </c>
      <c r="L11" s="28">
        <f t="shared" si="4"/>
        <v>444</v>
      </c>
      <c r="M11" s="28">
        <f t="shared" si="5"/>
        <v>15</v>
      </c>
      <c r="N11" s="61">
        <f t="shared" si="3"/>
        <v>3.4965034965034968E-2</v>
      </c>
      <c r="P11" s="26">
        <v>0</v>
      </c>
      <c r="Q11" s="20">
        <v>1</v>
      </c>
      <c r="R11" s="20">
        <v>3</v>
      </c>
      <c r="S11" s="20">
        <v>0</v>
      </c>
      <c r="T11" s="20">
        <v>1</v>
      </c>
      <c r="U11" s="20">
        <v>7</v>
      </c>
      <c r="V11" s="20">
        <v>3</v>
      </c>
      <c r="W11" s="42">
        <v>15</v>
      </c>
    </row>
    <row r="12" spans="1:23" x14ac:dyDescent="0.25">
      <c r="A12" s="7" t="s">
        <v>1</v>
      </c>
      <c r="B12" s="7"/>
      <c r="C12" s="43">
        <f t="shared" ref="C12" si="6">SUM(C13:C17)</f>
        <v>6079</v>
      </c>
      <c r="D12" s="27">
        <f t="shared" ref="D12:J12" si="7">SUM(D13:D17)</f>
        <v>222</v>
      </c>
      <c r="E12" s="13">
        <f t="shared" si="7"/>
        <v>2</v>
      </c>
      <c r="F12" s="13">
        <f t="shared" si="7"/>
        <v>1190</v>
      </c>
      <c r="G12" s="13">
        <f t="shared" si="7"/>
        <v>86</v>
      </c>
      <c r="H12" s="13">
        <f t="shared" si="7"/>
        <v>44</v>
      </c>
      <c r="I12" s="13">
        <f t="shared" si="7"/>
        <v>3</v>
      </c>
      <c r="J12" s="13">
        <f t="shared" si="7"/>
        <v>38</v>
      </c>
      <c r="K12" s="13">
        <f t="shared" si="1"/>
        <v>1585</v>
      </c>
      <c r="L12" s="27">
        <f t="shared" si="4"/>
        <v>7664</v>
      </c>
      <c r="M12" s="27">
        <f>SUM(M13:M17)</f>
        <v>1188</v>
      </c>
      <c r="N12" s="60">
        <f t="shared" si="3"/>
        <v>0.19542687942095741</v>
      </c>
      <c r="P12" s="27">
        <f t="shared" ref="P12:W12" si="8">SUM(P13:P17)</f>
        <v>222</v>
      </c>
      <c r="Q12" s="13">
        <f t="shared" si="8"/>
        <v>2</v>
      </c>
      <c r="R12" s="13">
        <f t="shared" si="8"/>
        <v>875</v>
      </c>
      <c r="S12" s="13">
        <f t="shared" si="8"/>
        <v>86</v>
      </c>
      <c r="T12" s="13">
        <f t="shared" si="8"/>
        <v>41</v>
      </c>
      <c r="U12" s="13">
        <f t="shared" si="8"/>
        <v>3</v>
      </c>
      <c r="V12" s="13">
        <f t="shared" si="8"/>
        <v>38</v>
      </c>
      <c r="W12" s="43">
        <f t="shared" si="8"/>
        <v>1188</v>
      </c>
    </row>
    <row r="13" spans="1:23" x14ac:dyDescent="0.25">
      <c r="A13" s="7"/>
      <c r="B13" s="18" t="s">
        <v>22</v>
      </c>
      <c r="C13" s="41">
        <v>5777</v>
      </c>
      <c r="D13" s="25">
        <v>219</v>
      </c>
      <c r="E13" s="11">
        <v>2</v>
      </c>
      <c r="F13" s="11">
        <v>1183</v>
      </c>
      <c r="G13" s="11">
        <v>85</v>
      </c>
      <c r="H13" s="11">
        <v>42</v>
      </c>
      <c r="I13" s="11">
        <v>2</v>
      </c>
      <c r="J13" s="11">
        <v>16</v>
      </c>
      <c r="K13" s="11">
        <f t="shared" si="1"/>
        <v>1549</v>
      </c>
      <c r="L13" s="25">
        <f t="shared" si="4"/>
        <v>7326</v>
      </c>
      <c r="M13" s="25">
        <f t="shared" ref="M13:M19" si="9">W13</f>
        <v>1155</v>
      </c>
      <c r="N13" s="59">
        <f t="shared" si="3"/>
        <v>0.19993075990998788</v>
      </c>
      <c r="P13" s="25">
        <v>219</v>
      </c>
      <c r="Q13" s="11">
        <v>2</v>
      </c>
      <c r="R13" s="11">
        <v>870</v>
      </c>
      <c r="S13" s="11">
        <v>85</v>
      </c>
      <c r="T13" s="11">
        <v>39</v>
      </c>
      <c r="U13" s="11">
        <v>2</v>
      </c>
      <c r="V13" s="11">
        <v>16</v>
      </c>
      <c r="W13" s="41">
        <v>1155</v>
      </c>
    </row>
    <row r="14" spans="1:23" x14ac:dyDescent="0.25">
      <c r="A14" s="7"/>
      <c r="B14" s="7" t="s">
        <v>5</v>
      </c>
      <c r="C14" s="41">
        <v>173</v>
      </c>
      <c r="D14" s="25">
        <v>3</v>
      </c>
      <c r="E14" s="11">
        <v>0</v>
      </c>
      <c r="F14" s="11">
        <v>6</v>
      </c>
      <c r="G14" s="11">
        <v>0</v>
      </c>
      <c r="H14" s="11">
        <v>0</v>
      </c>
      <c r="I14" s="11">
        <v>0</v>
      </c>
      <c r="J14" s="11">
        <v>0</v>
      </c>
      <c r="K14" s="11">
        <f t="shared" si="1"/>
        <v>9</v>
      </c>
      <c r="L14" s="25">
        <f t="shared" si="4"/>
        <v>182</v>
      </c>
      <c r="M14" s="25">
        <f t="shared" si="9"/>
        <v>7</v>
      </c>
      <c r="N14" s="59">
        <f t="shared" si="3"/>
        <v>4.046242774566474E-2</v>
      </c>
      <c r="P14" s="25">
        <v>3</v>
      </c>
      <c r="Q14" s="11">
        <v>0</v>
      </c>
      <c r="R14" s="11">
        <v>4</v>
      </c>
      <c r="S14" s="11">
        <v>0</v>
      </c>
      <c r="T14" s="11">
        <v>0</v>
      </c>
      <c r="U14" s="11">
        <v>0</v>
      </c>
      <c r="V14" s="11">
        <v>0</v>
      </c>
      <c r="W14" s="41">
        <v>7</v>
      </c>
    </row>
    <row r="15" spans="1:23" x14ac:dyDescent="0.25">
      <c r="A15" s="7"/>
      <c r="B15" s="18" t="s">
        <v>7</v>
      </c>
      <c r="C15" s="41">
        <v>0</v>
      </c>
      <c r="D15" s="25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f>SUM(D15:J15)</f>
        <v>0</v>
      </c>
      <c r="L15" s="25">
        <f t="shared" si="4"/>
        <v>0</v>
      </c>
      <c r="M15" s="25">
        <f t="shared" si="9"/>
        <v>0</v>
      </c>
      <c r="N15" s="59">
        <f t="shared" si="3"/>
        <v>0</v>
      </c>
      <c r="P15" s="25"/>
      <c r="Q15" s="11"/>
      <c r="R15" s="11"/>
      <c r="S15" s="11"/>
      <c r="T15" s="11"/>
      <c r="U15" s="11"/>
      <c r="V15" s="11"/>
      <c r="W15" s="41"/>
    </row>
    <row r="16" spans="1:23" x14ac:dyDescent="0.25">
      <c r="A16" s="7"/>
      <c r="B16" s="7" t="s">
        <v>8</v>
      </c>
      <c r="C16" s="41">
        <v>16</v>
      </c>
      <c r="D16" s="25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f>SUM(D16:J16)</f>
        <v>0</v>
      </c>
      <c r="L16" s="25">
        <f t="shared" si="4"/>
        <v>16</v>
      </c>
      <c r="M16" s="25">
        <f t="shared" si="9"/>
        <v>0</v>
      </c>
      <c r="N16" s="59">
        <f t="shared" si="3"/>
        <v>0</v>
      </c>
      <c r="P16" s="25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41">
        <v>0</v>
      </c>
    </row>
    <row r="17" spans="1:23" x14ac:dyDescent="0.25">
      <c r="A17" s="12"/>
      <c r="B17" s="12" t="s">
        <v>9</v>
      </c>
      <c r="C17" s="44">
        <v>113</v>
      </c>
      <c r="D17" s="28">
        <v>0</v>
      </c>
      <c r="E17" s="14">
        <v>0</v>
      </c>
      <c r="F17" s="14">
        <v>1</v>
      </c>
      <c r="G17" s="14">
        <v>1</v>
      </c>
      <c r="H17" s="14">
        <v>2</v>
      </c>
      <c r="I17" s="14">
        <v>1</v>
      </c>
      <c r="J17" s="14">
        <v>22</v>
      </c>
      <c r="K17" s="14">
        <f>SUM(D17:J17)</f>
        <v>27</v>
      </c>
      <c r="L17" s="28">
        <f t="shared" si="4"/>
        <v>140</v>
      </c>
      <c r="M17" s="28">
        <f t="shared" si="9"/>
        <v>26</v>
      </c>
      <c r="N17" s="61">
        <f t="shared" si="3"/>
        <v>0.23008849557522124</v>
      </c>
      <c r="P17" s="28">
        <v>0</v>
      </c>
      <c r="Q17" s="14">
        <v>0</v>
      </c>
      <c r="R17" s="14">
        <v>1</v>
      </c>
      <c r="S17" s="14">
        <v>1</v>
      </c>
      <c r="T17" s="14">
        <v>2</v>
      </c>
      <c r="U17" s="14">
        <v>1</v>
      </c>
      <c r="V17" s="14">
        <v>22</v>
      </c>
      <c r="W17" s="44">
        <v>26</v>
      </c>
    </row>
    <row r="18" spans="1:23" x14ac:dyDescent="0.25">
      <c r="A18" s="12" t="s">
        <v>19</v>
      </c>
      <c r="B18" s="12"/>
      <c r="C18" s="49">
        <v>1833</v>
      </c>
      <c r="D18" s="50">
        <v>103</v>
      </c>
      <c r="E18" s="51">
        <v>1</v>
      </c>
      <c r="F18" s="51">
        <v>20</v>
      </c>
      <c r="G18" s="51">
        <v>0</v>
      </c>
      <c r="H18" s="51">
        <v>0</v>
      </c>
      <c r="I18" s="51">
        <v>0</v>
      </c>
      <c r="J18" s="51">
        <v>21</v>
      </c>
      <c r="K18" s="51">
        <f t="shared" si="1"/>
        <v>145</v>
      </c>
      <c r="L18" s="50">
        <f t="shared" si="4"/>
        <v>1978</v>
      </c>
      <c r="M18" s="50">
        <f t="shared" si="9"/>
        <v>143</v>
      </c>
      <c r="N18" s="65">
        <f t="shared" si="3"/>
        <v>7.8014184397163122E-2</v>
      </c>
      <c r="P18" s="38">
        <v>103</v>
      </c>
      <c r="Q18" s="39">
        <v>1</v>
      </c>
      <c r="R18" s="39">
        <v>20</v>
      </c>
      <c r="S18" s="39">
        <v>0</v>
      </c>
      <c r="T18" s="39">
        <v>0</v>
      </c>
      <c r="U18" s="39">
        <v>0</v>
      </c>
      <c r="V18" s="39">
        <v>21</v>
      </c>
      <c r="W18" s="45">
        <v>143</v>
      </c>
    </row>
    <row r="19" spans="1:23" x14ac:dyDescent="0.25">
      <c r="A19" s="12" t="s">
        <v>20</v>
      </c>
      <c r="B19" s="12"/>
      <c r="C19" s="49">
        <v>1410</v>
      </c>
      <c r="D19" s="50">
        <v>0</v>
      </c>
      <c r="E19" s="51">
        <v>0</v>
      </c>
      <c r="F19" s="51">
        <v>1</v>
      </c>
      <c r="G19" s="51">
        <v>0</v>
      </c>
      <c r="H19" s="51">
        <v>0</v>
      </c>
      <c r="I19" s="51">
        <v>0</v>
      </c>
      <c r="J19" s="51">
        <v>0</v>
      </c>
      <c r="K19" s="51">
        <f t="shared" si="1"/>
        <v>1</v>
      </c>
      <c r="L19" s="50">
        <f t="shared" si="4"/>
        <v>1411</v>
      </c>
      <c r="M19" s="50">
        <f t="shared" si="9"/>
        <v>1</v>
      </c>
      <c r="N19" s="65">
        <f t="shared" si="3"/>
        <v>7.0921985815602842E-4</v>
      </c>
      <c r="P19" s="27">
        <v>0</v>
      </c>
      <c r="Q19" s="13">
        <v>0</v>
      </c>
      <c r="R19" s="13">
        <v>1</v>
      </c>
      <c r="S19" s="13">
        <v>0</v>
      </c>
      <c r="T19" s="13">
        <v>0</v>
      </c>
      <c r="U19" s="13">
        <v>0</v>
      </c>
      <c r="V19" s="13">
        <v>0</v>
      </c>
      <c r="W19" s="43">
        <v>1</v>
      </c>
    </row>
    <row r="20" spans="1:23" x14ac:dyDescent="0.25">
      <c r="A20" s="15" t="s">
        <v>2</v>
      </c>
      <c r="B20" s="5"/>
      <c r="C20" s="46">
        <f t="shared" ref="C20:J20" si="10">SUM(C19,C18,C12,C6)</f>
        <v>31452</v>
      </c>
      <c r="D20" s="29">
        <f t="shared" si="10"/>
        <v>3309</v>
      </c>
      <c r="E20" s="16">
        <f t="shared" si="10"/>
        <v>3983</v>
      </c>
      <c r="F20" s="16">
        <f t="shared" si="10"/>
        <v>2769</v>
      </c>
      <c r="G20" s="16">
        <f t="shared" si="10"/>
        <v>695</v>
      </c>
      <c r="H20" s="16">
        <f t="shared" si="10"/>
        <v>297</v>
      </c>
      <c r="I20" s="16">
        <f t="shared" si="10"/>
        <v>4850</v>
      </c>
      <c r="J20" s="16">
        <f t="shared" si="10"/>
        <v>93</v>
      </c>
      <c r="K20" s="16">
        <f t="shared" si="1"/>
        <v>15996</v>
      </c>
      <c r="L20" s="29">
        <f t="shared" si="4"/>
        <v>47448</v>
      </c>
      <c r="M20" s="29">
        <f>SUM(M19,M18,M12,M6)</f>
        <v>11686</v>
      </c>
      <c r="N20" s="62">
        <f t="shared" si="3"/>
        <v>0.37155029886811647</v>
      </c>
      <c r="P20" s="29">
        <f t="shared" ref="P20:V20" si="11">SUM(P19,P18,P12,P6)</f>
        <v>3183</v>
      </c>
      <c r="Q20" s="16">
        <f t="shared" si="11"/>
        <v>3889</v>
      </c>
      <c r="R20" s="16">
        <f t="shared" si="11"/>
        <v>2376</v>
      </c>
      <c r="S20" s="16">
        <f t="shared" si="11"/>
        <v>695</v>
      </c>
      <c r="T20" s="16">
        <f t="shared" si="11"/>
        <v>266</v>
      </c>
      <c r="U20" s="16">
        <f t="shared" si="11"/>
        <v>4291</v>
      </c>
      <c r="V20" s="16">
        <f t="shared" si="11"/>
        <v>92</v>
      </c>
      <c r="W20" s="46">
        <f>SUM(W19,W18,W12,W6)</f>
        <v>11686</v>
      </c>
    </row>
    <row r="21" spans="1:23" x14ac:dyDescent="0.25">
      <c r="A21" s="7"/>
      <c r="D21" s="48"/>
      <c r="E21" s="48"/>
      <c r="M21" s="57"/>
    </row>
    <row r="22" spans="1:23" ht="13" x14ac:dyDescent="0.3">
      <c r="A22" s="31" t="s">
        <v>17</v>
      </c>
      <c r="B22" s="34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67"/>
      <c r="N22" s="56"/>
    </row>
    <row r="23" spans="1:23" ht="31.5" x14ac:dyDescent="0.25">
      <c r="A23" s="21" t="s">
        <v>13</v>
      </c>
      <c r="B23" s="33"/>
      <c r="C23" s="22"/>
      <c r="D23" s="47" t="s">
        <v>15</v>
      </c>
      <c r="E23" s="21"/>
      <c r="F23" s="21"/>
      <c r="G23" s="21"/>
      <c r="H23" s="21"/>
      <c r="I23" s="21"/>
      <c r="J23" s="21"/>
      <c r="K23" s="21"/>
      <c r="L23" s="30" t="s">
        <v>2</v>
      </c>
      <c r="M23" s="63" t="s">
        <v>33</v>
      </c>
      <c r="N23" s="52"/>
      <c r="P23" s="47" t="s">
        <v>15</v>
      </c>
      <c r="Q23" s="55"/>
      <c r="R23" s="55"/>
      <c r="S23" s="55"/>
      <c r="T23" s="55"/>
      <c r="U23" s="55"/>
      <c r="V23" s="55"/>
      <c r="W23" s="52"/>
    </row>
    <row r="24" spans="1:23" x14ac:dyDescent="0.25">
      <c r="A24" s="5" t="s">
        <v>14</v>
      </c>
      <c r="B24" s="6"/>
      <c r="C24" s="23"/>
      <c r="D24" s="35" t="s">
        <v>3</v>
      </c>
      <c r="E24" s="36" t="s">
        <v>6</v>
      </c>
      <c r="F24" s="36" t="s">
        <v>5</v>
      </c>
      <c r="G24" s="36" t="s">
        <v>12</v>
      </c>
      <c r="H24" s="37" t="s">
        <v>11</v>
      </c>
      <c r="I24" s="36" t="s">
        <v>4</v>
      </c>
      <c r="J24" s="36" t="s">
        <v>10</v>
      </c>
      <c r="K24" s="36" t="s">
        <v>2</v>
      </c>
      <c r="L24" s="30"/>
      <c r="M24" s="30" t="s">
        <v>34</v>
      </c>
      <c r="N24" s="64" t="s">
        <v>35</v>
      </c>
      <c r="P24" s="35" t="s">
        <v>26</v>
      </c>
      <c r="Q24" s="36" t="s">
        <v>27</v>
      </c>
      <c r="R24" s="36" t="s">
        <v>28</v>
      </c>
      <c r="S24" s="36" t="s">
        <v>29</v>
      </c>
      <c r="T24" s="37" t="s">
        <v>30</v>
      </c>
      <c r="U24" s="36" t="s">
        <v>31</v>
      </c>
      <c r="V24" s="36" t="s">
        <v>32</v>
      </c>
      <c r="W24" s="53" t="s">
        <v>18</v>
      </c>
    </row>
    <row r="25" spans="1:23" x14ac:dyDescent="0.25">
      <c r="A25" s="8" t="s">
        <v>0</v>
      </c>
      <c r="B25" s="7"/>
      <c r="C25" s="40">
        <f t="shared" ref="C25:J25" si="12">SUM(C26:C30)</f>
        <v>23909</v>
      </c>
      <c r="D25" s="24">
        <f t="shared" si="12"/>
        <v>3195</v>
      </c>
      <c r="E25" s="9">
        <f t="shared" si="12"/>
        <v>3986</v>
      </c>
      <c r="F25" s="9">
        <f t="shared" si="12"/>
        <v>2281</v>
      </c>
      <c r="G25" s="9">
        <f t="shared" si="12"/>
        <v>476</v>
      </c>
      <c r="H25" s="9">
        <f t="shared" si="12"/>
        <v>217</v>
      </c>
      <c r="I25" s="9">
        <f t="shared" si="12"/>
        <v>5062</v>
      </c>
      <c r="J25" s="9">
        <f t="shared" si="12"/>
        <v>28</v>
      </c>
      <c r="K25" s="9">
        <f t="shared" ref="K25:K39" si="13">SUM(D25:J25)</f>
        <v>15245</v>
      </c>
      <c r="L25" s="24">
        <f>+K25+C25</f>
        <v>39154</v>
      </c>
      <c r="M25" s="24">
        <f>SUM(M26:M30)</f>
        <v>11240</v>
      </c>
      <c r="N25" s="58">
        <f>IFERROR(+M25/C25,0)</f>
        <v>0.47011585595382493</v>
      </c>
      <c r="P25" s="24">
        <f>SUM(P26:P30)</f>
        <v>3057</v>
      </c>
      <c r="Q25" s="9">
        <f t="shared" ref="Q25:W25" si="14">SUM(Q26:Q30)</f>
        <v>3937</v>
      </c>
      <c r="R25" s="9">
        <f t="shared" si="14"/>
        <v>2149</v>
      </c>
      <c r="S25" s="9">
        <f t="shared" si="14"/>
        <v>476</v>
      </c>
      <c r="T25" s="9">
        <f t="shared" si="14"/>
        <v>204</v>
      </c>
      <c r="U25" s="9">
        <f t="shared" si="14"/>
        <v>4468</v>
      </c>
      <c r="V25" s="9">
        <f t="shared" si="14"/>
        <v>28</v>
      </c>
      <c r="W25" s="54">
        <f t="shared" si="14"/>
        <v>11240</v>
      </c>
    </row>
    <row r="26" spans="1:23" x14ac:dyDescent="0.25">
      <c r="A26" s="7"/>
      <c r="B26" s="18" t="s">
        <v>22</v>
      </c>
      <c r="C26" s="41">
        <v>23282</v>
      </c>
      <c r="D26" s="25">
        <v>3193</v>
      </c>
      <c r="E26" s="11">
        <v>3984</v>
      </c>
      <c r="F26" s="11">
        <v>2273</v>
      </c>
      <c r="G26" s="11">
        <v>476</v>
      </c>
      <c r="H26" s="11">
        <v>209</v>
      </c>
      <c r="I26" s="11">
        <v>5057</v>
      </c>
      <c r="J26" s="11">
        <v>19</v>
      </c>
      <c r="K26" s="11">
        <f t="shared" si="13"/>
        <v>15211</v>
      </c>
      <c r="L26" s="25">
        <f t="shared" ref="L26:L39" si="15">+K26+C26</f>
        <v>38493</v>
      </c>
      <c r="M26" s="25">
        <f>W26</f>
        <v>11210</v>
      </c>
      <c r="N26" s="59">
        <f t="shared" ref="N26:N38" si="16">IFERROR(+M26/C26,0)</f>
        <v>0.48148784468688255</v>
      </c>
      <c r="P26" s="25">
        <v>3055</v>
      </c>
      <c r="Q26" s="11">
        <v>3935</v>
      </c>
      <c r="R26" s="11">
        <v>2141</v>
      </c>
      <c r="S26" s="11">
        <v>476</v>
      </c>
      <c r="T26" s="11">
        <v>197</v>
      </c>
      <c r="U26" s="11">
        <v>4463</v>
      </c>
      <c r="V26" s="11">
        <v>19</v>
      </c>
      <c r="W26" s="41">
        <v>11210</v>
      </c>
    </row>
    <row r="27" spans="1:23" x14ac:dyDescent="0.25">
      <c r="A27" s="7"/>
      <c r="B27" s="18" t="s">
        <v>5</v>
      </c>
      <c r="C27" s="41">
        <v>63</v>
      </c>
      <c r="D27" s="25">
        <v>0</v>
      </c>
      <c r="E27" s="11">
        <v>0</v>
      </c>
      <c r="F27" s="11">
        <v>2</v>
      </c>
      <c r="G27" s="11">
        <v>0</v>
      </c>
      <c r="H27" s="11">
        <v>0</v>
      </c>
      <c r="I27" s="11">
        <v>1</v>
      </c>
      <c r="J27" s="11">
        <v>0</v>
      </c>
      <c r="K27" s="11">
        <f t="shared" si="13"/>
        <v>3</v>
      </c>
      <c r="L27" s="25">
        <f t="shared" si="15"/>
        <v>66</v>
      </c>
      <c r="M27" s="25">
        <f t="shared" ref="M27:M30" si="17">W27</f>
        <v>3</v>
      </c>
      <c r="N27" s="59">
        <f t="shared" si="16"/>
        <v>4.7619047619047616E-2</v>
      </c>
      <c r="P27" s="25">
        <v>0</v>
      </c>
      <c r="Q27" s="11">
        <v>0</v>
      </c>
      <c r="R27" s="11">
        <v>2</v>
      </c>
      <c r="S27" s="11">
        <v>0</v>
      </c>
      <c r="T27" s="11">
        <v>0</v>
      </c>
      <c r="U27" s="11">
        <v>1</v>
      </c>
      <c r="V27" s="11">
        <v>0</v>
      </c>
      <c r="W27" s="41">
        <v>3</v>
      </c>
    </row>
    <row r="28" spans="1:23" x14ac:dyDescent="0.25">
      <c r="A28" s="7"/>
      <c r="B28" s="18" t="s">
        <v>7</v>
      </c>
      <c r="C28" s="41">
        <v>24</v>
      </c>
      <c r="D28" s="25">
        <v>1</v>
      </c>
      <c r="E28" s="11">
        <v>0</v>
      </c>
      <c r="F28" s="11">
        <v>0</v>
      </c>
      <c r="G28" s="11">
        <v>0</v>
      </c>
      <c r="H28" s="11">
        <v>7</v>
      </c>
      <c r="I28" s="11">
        <v>0</v>
      </c>
      <c r="J28" s="11">
        <v>0</v>
      </c>
      <c r="K28" s="11">
        <f t="shared" si="13"/>
        <v>8</v>
      </c>
      <c r="L28" s="25">
        <f t="shared" si="15"/>
        <v>32</v>
      </c>
      <c r="M28" s="25">
        <f t="shared" si="17"/>
        <v>6</v>
      </c>
      <c r="N28" s="59">
        <f t="shared" si="16"/>
        <v>0.25</v>
      </c>
      <c r="P28" s="25">
        <v>1</v>
      </c>
      <c r="Q28" s="11">
        <v>0</v>
      </c>
      <c r="R28" s="11">
        <v>0</v>
      </c>
      <c r="S28" s="11">
        <v>0</v>
      </c>
      <c r="T28" s="11">
        <v>6</v>
      </c>
      <c r="U28" s="11">
        <v>0</v>
      </c>
      <c r="V28" s="11">
        <v>0</v>
      </c>
      <c r="W28" s="41">
        <v>6</v>
      </c>
    </row>
    <row r="29" spans="1:23" x14ac:dyDescent="0.25">
      <c r="A29" s="7"/>
      <c r="B29" s="18" t="s">
        <v>8</v>
      </c>
      <c r="C29" s="41">
        <v>4</v>
      </c>
      <c r="D29" s="25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f t="shared" si="13"/>
        <v>0</v>
      </c>
      <c r="L29" s="25">
        <f t="shared" si="15"/>
        <v>4</v>
      </c>
      <c r="M29" s="25">
        <f t="shared" si="17"/>
        <v>0</v>
      </c>
      <c r="N29" s="59">
        <f t="shared" si="16"/>
        <v>0</v>
      </c>
      <c r="P29" s="25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41">
        <v>0</v>
      </c>
    </row>
    <row r="30" spans="1:23" x14ac:dyDescent="0.25">
      <c r="A30" s="12"/>
      <c r="B30" s="12" t="s">
        <v>9</v>
      </c>
      <c r="C30" s="44">
        <v>536</v>
      </c>
      <c r="D30" s="28">
        <v>1</v>
      </c>
      <c r="E30" s="14">
        <v>2</v>
      </c>
      <c r="F30" s="14">
        <v>6</v>
      </c>
      <c r="G30" s="14">
        <v>0</v>
      </c>
      <c r="H30" s="14">
        <v>1</v>
      </c>
      <c r="I30" s="14">
        <v>4</v>
      </c>
      <c r="J30" s="14">
        <v>9</v>
      </c>
      <c r="K30" s="14">
        <f t="shared" si="13"/>
        <v>23</v>
      </c>
      <c r="L30" s="28">
        <f>+K30+C30</f>
        <v>559</v>
      </c>
      <c r="M30" s="28">
        <f t="shared" si="17"/>
        <v>21</v>
      </c>
      <c r="N30" s="61">
        <f t="shared" si="16"/>
        <v>3.9179104477611942E-2</v>
      </c>
      <c r="P30" s="26">
        <v>1</v>
      </c>
      <c r="Q30" s="20">
        <v>2</v>
      </c>
      <c r="R30" s="20">
        <v>6</v>
      </c>
      <c r="S30" s="20">
        <v>0</v>
      </c>
      <c r="T30" s="20">
        <v>1</v>
      </c>
      <c r="U30" s="20">
        <v>4</v>
      </c>
      <c r="V30" s="20">
        <v>9</v>
      </c>
      <c r="W30" s="42">
        <v>21</v>
      </c>
    </row>
    <row r="31" spans="1:23" x14ac:dyDescent="0.25">
      <c r="A31" s="7" t="s">
        <v>1</v>
      </c>
      <c r="B31" s="7"/>
      <c r="C31" s="43">
        <f>SUM(C32:C36)</f>
        <v>5808</v>
      </c>
      <c r="D31" s="27">
        <f>SUM(D32:D36)</f>
        <v>160</v>
      </c>
      <c r="E31" s="13">
        <f t="shared" ref="E31:J31" si="18">SUM(E32:E36)</f>
        <v>6</v>
      </c>
      <c r="F31" s="13">
        <f t="shared" si="18"/>
        <v>395</v>
      </c>
      <c r="G31" s="13">
        <f t="shared" si="18"/>
        <v>61</v>
      </c>
      <c r="H31" s="13">
        <f t="shared" si="18"/>
        <v>46</v>
      </c>
      <c r="I31" s="13">
        <f t="shared" si="18"/>
        <v>13</v>
      </c>
      <c r="J31" s="13">
        <f t="shared" si="18"/>
        <v>49</v>
      </c>
      <c r="K31" s="13">
        <f>SUM(D31:J31)</f>
        <v>730</v>
      </c>
      <c r="L31" s="27">
        <f>+K31+C31</f>
        <v>6538</v>
      </c>
      <c r="M31" s="27">
        <f>SUM(M32:M36)</f>
        <v>688</v>
      </c>
      <c r="N31" s="60">
        <f t="shared" si="16"/>
        <v>0.1184573002754821</v>
      </c>
      <c r="P31" s="27">
        <f t="shared" ref="P31:V31" si="19">SUM(P32:P36)</f>
        <v>160</v>
      </c>
      <c r="Q31" s="13">
        <f t="shared" si="19"/>
        <v>6</v>
      </c>
      <c r="R31" s="13">
        <f t="shared" si="19"/>
        <v>382</v>
      </c>
      <c r="S31" s="13">
        <f t="shared" si="19"/>
        <v>61</v>
      </c>
      <c r="T31" s="13">
        <f t="shared" si="19"/>
        <v>46</v>
      </c>
      <c r="U31" s="13">
        <f t="shared" si="19"/>
        <v>7</v>
      </c>
      <c r="V31" s="13">
        <f t="shared" si="19"/>
        <v>49</v>
      </c>
      <c r="W31" s="43">
        <f>SUM(W32:W36)</f>
        <v>688</v>
      </c>
    </row>
    <row r="32" spans="1:23" x14ac:dyDescent="0.25">
      <c r="A32" s="7"/>
      <c r="B32" s="18" t="s">
        <v>22</v>
      </c>
      <c r="C32" s="41">
        <v>5474</v>
      </c>
      <c r="D32" s="25">
        <v>160</v>
      </c>
      <c r="E32" s="11">
        <v>5</v>
      </c>
      <c r="F32" s="11">
        <v>395</v>
      </c>
      <c r="G32" s="11">
        <v>61</v>
      </c>
      <c r="H32" s="11">
        <v>34</v>
      </c>
      <c r="I32" s="11">
        <v>13</v>
      </c>
      <c r="J32" s="11">
        <v>26</v>
      </c>
      <c r="K32" s="11">
        <f t="shared" si="13"/>
        <v>694</v>
      </c>
      <c r="L32" s="25">
        <f t="shared" si="15"/>
        <v>6168</v>
      </c>
      <c r="M32" s="25">
        <f t="shared" ref="M32:M38" si="20">W32</f>
        <v>652</v>
      </c>
      <c r="N32" s="59">
        <f t="shared" si="16"/>
        <v>0.11910851297040555</v>
      </c>
      <c r="P32" s="25">
        <v>160</v>
      </c>
      <c r="Q32" s="11">
        <v>5</v>
      </c>
      <c r="R32" s="11">
        <v>382</v>
      </c>
      <c r="S32" s="11">
        <v>61</v>
      </c>
      <c r="T32" s="11">
        <v>34</v>
      </c>
      <c r="U32" s="11">
        <v>7</v>
      </c>
      <c r="V32" s="11">
        <v>26</v>
      </c>
      <c r="W32" s="41">
        <v>652</v>
      </c>
    </row>
    <row r="33" spans="1:23" x14ac:dyDescent="0.25">
      <c r="A33" s="7"/>
      <c r="B33" s="7" t="s">
        <v>5</v>
      </c>
      <c r="C33" s="41">
        <v>176</v>
      </c>
      <c r="D33" s="25">
        <v>0</v>
      </c>
      <c r="E33" s="11">
        <v>1</v>
      </c>
      <c r="F33" s="11">
        <v>0</v>
      </c>
      <c r="G33" s="11">
        <v>0</v>
      </c>
      <c r="H33" s="11">
        <v>1</v>
      </c>
      <c r="I33" s="11">
        <v>0</v>
      </c>
      <c r="J33" s="11">
        <v>2</v>
      </c>
      <c r="K33" s="11">
        <f t="shared" si="13"/>
        <v>4</v>
      </c>
      <c r="L33" s="25">
        <f t="shared" si="15"/>
        <v>180</v>
      </c>
      <c r="M33" s="25">
        <f t="shared" si="20"/>
        <v>4</v>
      </c>
      <c r="N33" s="59">
        <f t="shared" si="16"/>
        <v>2.2727272727272728E-2</v>
      </c>
      <c r="P33" s="25">
        <v>0</v>
      </c>
      <c r="Q33" s="11">
        <v>1</v>
      </c>
      <c r="R33" s="11">
        <v>0</v>
      </c>
      <c r="S33" s="11">
        <v>0</v>
      </c>
      <c r="T33" s="11">
        <v>1</v>
      </c>
      <c r="U33" s="11">
        <v>0</v>
      </c>
      <c r="V33" s="11">
        <v>2</v>
      </c>
      <c r="W33" s="41">
        <v>4</v>
      </c>
    </row>
    <row r="34" spans="1:23" x14ac:dyDescent="0.25">
      <c r="A34" s="7"/>
      <c r="B34" s="18" t="s">
        <v>7</v>
      </c>
      <c r="C34" s="41">
        <v>0</v>
      </c>
      <c r="D34" s="25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f t="shared" si="13"/>
        <v>0</v>
      </c>
      <c r="L34" s="25">
        <f>+K34+C34</f>
        <v>0</v>
      </c>
      <c r="M34" s="25">
        <f t="shared" si="20"/>
        <v>0</v>
      </c>
      <c r="N34" s="59">
        <f t="shared" si="16"/>
        <v>0</v>
      </c>
      <c r="P34" s="25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41">
        <v>0</v>
      </c>
    </row>
    <row r="35" spans="1:23" x14ac:dyDescent="0.25">
      <c r="A35" s="7"/>
      <c r="B35" s="7" t="s">
        <v>8</v>
      </c>
      <c r="C35" s="41">
        <v>1</v>
      </c>
      <c r="D35" s="25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f t="shared" si="13"/>
        <v>0</v>
      </c>
      <c r="L35" s="25">
        <f>+K35+C35</f>
        <v>1</v>
      </c>
      <c r="M35" s="25">
        <f t="shared" si="20"/>
        <v>0</v>
      </c>
      <c r="N35" s="59">
        <f t="shared" si="16"/>
        <v>0</v>
      </c>
      <c r="P35" s="25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41">
        <v>0</v>
      </c>
    </row>
    <row r="36" spans="1:23" x14ac:dyDescent="0.25">
      <c r="A36" s="12"/>
      <c r="B36" s="12" t="s">
        <v>9</v>
      </c>
      <c r="C36" s="44">
        <v>157</v>
      </c>
      <c r="D36" s="28">
        <v>0</v>
      </c>
      <c r="E36" s="14">
        <v>0</v>
      </c>
      <c r="F36" s="14">
        <v>0</v>
      </c>
      <c r="G36" s="14">
        <v>0</v>
      </c>
      <c r="H36" s="14">
        <v>11</v>
      </c>
      <c r="I36" s="14">
        <v>0</v>
      </c>
      <c r="J36" s="14">
        <v>21</v>
      </c>
      <c r="K36" s="14">
        <f>SUM(D36:J36)</f>
        <v>32</v>
      </c>
      <c r="L36" s="28">
        <f>+K36+C36</f>
        <v>189</v>
      </c>
      <c r="M36" s="28">
        <f t="shared" si="20"/>
        <v>32</v>
      </c>
      <c r="N36" s="61">
        <f t="shared" si="16"/>
        <v>0.20382165605095542</v>
      </c>
      <c r="P36" s="28">
        <v>0</v>
      </c>
      <c r="Q36" s="14">
        <v>0</v>
      </c>
      <c r="R36" s="14">
        <v>0</v>
      </c>
      <c r="S36" s="14">
        <v>0</v>
      </c>
      <c r="T36" s="14">
        <v>11</v>
      </c>
      <c r="U36" s="14">
        <v>0</v>
      </c>
      <c r="V36" s="14">
        <v>21</v>
      </c>
      <c r="W36" s="44">
        <v>32</v>
      </c>
    </row>
    <row r="37" spans="1:23" x14ac:dyDescent="0.25">
      <c r="A37" s="12" t="s">
        <v>19</v>
      </c>
      <c r="B37" s="12"/>
      <c r="C37" s="49">
        <v>1841</v>
      </c>
      <c r="D37" s="50">
        <v>128</v>
      </c>
      <c r="E37" s="51">
        <v>2</v>
      </c>
      <c r="F37" s="51">
        <v>14</v>
      </c>
      <c r="G37" s="51">
        <v>0</v>
      </c>
      <c r="H37" s="51">
        <v>0</v>
      </c>
      <c r="I37" s="51">
        <v>6</v>
      </c>
      <c r="J37" s="51">
        <v>7</v>
      </c>
      <c r="K37" s="51">
        <f t="shared" si="13"/>
        <v>157</v>
      </c>
      <c r="L37" s="50">
        <f t="shared" si="15"/>
        <v>1998</v>
      </c>
      <c r="M37" s="50">
        <f t="shared" si="20"/>
        <v>148</v>
      </c>
      <c r="N37" s="65">
        <f t="shared" si="16"/>
        <v>8.039109179793591E-2</v>
      </c>
      <c r="P37" s="38">
        <v>128</v>
      </c>
      <c r="Q37" s="39">
        <v>2</v>
      </c>
      <c r="R37" s="39">
        <v>14</v>
      </c>
      <c r="S37" s="39">
        <v>0</v>
      </c>
      <c r="T37" s="39">
        <v>0</v>
      </c>
      <c r="U37" s="39">
        <v>2</v>
      </c>
      <c r="V37" s="39">
        <v>7</v>
      </c>
      <c r="W37" s="45">
        <v>148</v>
      </c>
    </row>
    <row r="38" spans="1:23" x14ac:dyDescent="0.25">
      <c r="A38" s="12" t="s">
        <v>20</v>
      </c>
      <c r="B38" s="12"/>
      <c r="C38" s="49">
        <v>1292</v>
      </c>
      <c r="D38" s="50">
        <v>0</v>
      </c>
      <c r="E38" s="51">
        <v>0</v>
      </c>
      <c r="F38" s="51">
        <v>1</v>
      </c>
      <c r="G38" s="51">
        <v>0</v>
      </c>
      <c r="H38" s="51">
        <v>0</v>
      </c>
      <c r="I38" s="51">
        <v>0</v>
      </c>
      <c r="J38" s="51">
        <v>0</v>
      </c>
      <c r="K38" s="51">
        <f t="shared" si="13"/>
        <v>1</v>
      </c>
      <c r="L38" s="50">
        <f t="shared" si="15"/>
        <v>1293</v>
      </c>
      <c r="M38" s="50">
        <f t="shared" si="20"/>
        <v>1</v>
      </c>
      <c r="N38" s="65">
        <f t="shared" si="16"/>
        <v>7.7399380804953565E-4</v>
      </c>
      <c r="P38" s="27">
        <v>0</v>
      </c>
      <c r="Q38" s="13">
        <v>0</v>
      </c>
      <c r="R38" s="13">
        <v>1</v>
      </c>
      <c r="S38" s="13">
        <v>0</v>
      </c>
      <c r="T38" s="13">
        <v>0</v>
      </c>
      <c r="U38" s="13">
        <v>0</v>
      </c>
      <c r="V38" s="13">
        <v>0</v>
      </c>
      <c r="W38" s="43">
        <v>1</v>
      </c>
    </row>
    <row r="39" spans="1:23" x14ac:dyDescent="0.25">
      <c r="A39" s="15" t="s">
        <v>2</v>
      </c>
      <c r="B39" s="5"/>
      <c r="C39" s="46">
        <f t="shared" ref="C39:J39" si="21">SUM(C38,C37,C31,C25)</f>
        <v>32850</v>
      </c>
      <c r="D39" s="29">
        <f t="shared" si="21"/>
        <v>3483</v>
      </c>
      <c r="E39" s="16">
        <f t="shared" si="21"/>
        <v>3994</v>
      </c>
      <c r="F39" s="16">
        <f t="shared" si="21"/>
        <v>2691</v>
      </c>
      <c r="G39" s="16">
        <f t="shared" si="21"/>
        <v>537</v>
      </c>
      <c r="H39" s="16">
        <f t="shared" si="21"/>
        <v>263</v>
      </c>
      <c r="I39" s="16">
        <f t="shared" si="21"/>
        <v>5081</v>
      </c>
      <c r="J39" s="16">
        <f t="shared" si="21"/>
        <v>84</v>
      </c>
      <c r="K39" s="16">
        <f t="shared" si="13"/>
        <v>16133</v>
      </c>
      <c r="L39" s="29">
        <f t="shared" si="15"/>
        <v>48983</v>
      </c>
      <c r="M39" s="29">
        <f>SUM(M38,M37,M31,M25)</f>
        <v>12077</v>
      </c>
      <c r="N39" s="62">
        <f>IFERROR(+M39/C39,0)</f>
        <v>0.36764079147640794</v>
      </c>
      <c r="P39" s="29">
        <f t="shared" ref="P39:V39" si="22">SUM(P38,P37,P31,P25)</f>
        <v>3345</v>
      </c>
      <c r="Q39" s="16">
        <f t="shared" si="22"/>
        <v>3945</v>
      </c>
      <c r="R39" s="16">
        <f t="shared" si="22"/>
        <v>2546</v>
      </c>
      <c r="S39" s="16">
        <f t="shared" si="22"/>
        <v>537</v>
      </c>
      <c r="T39" s="16">
        <f t="shared" si="22"/>
        <v>250</v>
      </c>
      <c r="U39" s="16">
        <f t="shared" si="22"/>
        <v>4477</v>
      </c>
      <c r="V39" s="16">
        <f t="shared" si="22"/>
        <v>84</v>
      </c>
      <c r="W39" s="46">
        <f>SUM(W38,W37,W31,W25)</f>
        <v>12077</v>
      </c>
    </row>
    <row r="40" spans="1:23" x14ac:dyDescent="0.25">
      <c r="A40" s="7" t="s">
        <v>16</v>
      </c>
    </row>
    <row r="41" spans="1:23" x14ac:dyDescent="0.25">
      <c r="S41" s="48"/>
    </row>
    <row r="42" spans="1:23" x14ac:dyDescent="0.25">
      <c r="A42" s="18" t="s">
        <v>36</v>
      </c>
      <c r="Q42" s="48"/>
    </row>
    <row r="43" spans="1:23" x14ac:dyDescent="0.25">
      <c r="A43" s="18" t="s">
        <v>25</v>
      </c>
    </row>
    <row r="44" spans="1:23" x14ac:dyDescent="0.25">
      <c r="A44" s="18" t="s">
        <v>23</v>
      </c>
    </row>
    <row r="45" spans="1:23" x14ac:dyDescent="0.25">
      <c r="A45" s="18" t="s">
        <v>24</v>
      </c>
    </row>
  </sheetData>
  <printOptions horizontalCentered="1" verticalCentered="1"/>
  <pageMargins left="0.45" right="0.45" top="0.75" bottom="0.75" header="0.25" footer="0.3"/>
  <pageSetup scale="86" orientation="landscape" r:id="rId1"/>
  <headerFooter scaleWithDoc="0">
    <oddHeader>&amp;C&amp;G</oddHeader>
    <oddFooter xml:space="preserve">&amp;R&amp;"+,Italic"&amp;8Information and Resource Management, Office of the Provost        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2023-24</vt:lpstr>
      <vt:lpstr>'Table 2023-24'!Print_Area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2024-02-08T22:02:14Z</cp:lastPrinted>
  <dcterms:created xsi:type="dcterms:W3CDTF">2015-12-04T21:49:47Z</dcterms:created>
  <dcterms:modified xsi:type="dcterms:W3CDTF">2024-02-08T22:03:58Z</dcterms:modified>
</cp:coreProperties>
</file>