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598F1887-95E2-4BF7-96F8-468022B36FB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venues" sheetId="1" r:id="rId1"/>
  </sheets>
  <definedNames>
    <definedName name="_xlnm.Print_Area" localSheetId="0">Revenues!$A$1:$K$33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35" i="1" s="1"/>
  <c r="I13" i="1"/>
  <c r="I36" i="1" s="1"/>
  <c r="H13" i="1"/>
  <c r="H36" i="1" s="1"/>
  <c r="G13" i="1"/>
  <c r="G37" i="1" s="1"/>
  <c r="F13" i="1"/>
  <c r="F37" i="1" s="1"/>
  <c r="E13" i="1"/>
  <c r="E35" i="1" s="1"/>
  <c r="D13" i="1"/>
  <c r="D35" i="1" s="1"/>
  <c r="C13" i="1"/>
  <c r="C35" i="1" s="1"/>
  <c r="B13" i="1"/>
  <c r="B35" i="1" s="1"/>
  <c r="N17" i="1"/>
  <c r="N18" i="1"/>
  <c r="N19" i="1"/>
  <c r="M23" i="1"/>
  <c r="M24" i="1"/>
  <c r="M25" i="1"/>
  <c r="M26" i="1"/>
  <c r="M27" i="1"/>
  <c r="M31" i="1"/>
  <c r="M30" i="1"/>
  <c r="M29" i="1"/>
  <c r="M28" i="1"/>
  <c r="M32" i="1"/>
  <c r="J37" i="1" l="1"/>
  <c r="B37" i="1"/>
  <c r="G36" i="1"/>
  <c r="D36" i="1"/>
  <c r="I35" i="1"/>
  <c r="G35" i="1"/>
  <c r="G38" i="1" s="1"/>
  <c r="E37" i="1"/>
  <c r="E38" i="1" s="1"/>
  <c r="D37" i="1"/>
  <c r="D38" i="1" s="1"/>
  <c r="F36" i="1"/>
  <c r="H35" i="1"/>
  <c r="F35" i="1"/>
  <c r="E36" i="1"/>
  <c r="I37" i="1"/>
  <c r="C36" i="1"/>
  <c r="C38" i="1" s="1"/>
  <c r="H37" i="1"/>
  <c r="J36" i="1"/>
  <c r="B36" i="1"/>
  <c r="B38" i="1" s="1"/>
  <c r="C37" i="1"/>
  <c r="N27" i="1"/>
  <c r="N26" i="1"/>
  <c r="I38" i="1" l="1"/>
  <c r="F38" i="1"/>
  <c r="J38" i="1"/>
  <c r="H38" i="1"/>
  <c r="N25" i="1"/>
  <c r="N23" i="1"/>
  <c r="N24" i="1"/>
  <c r="N16" i="1"/>
  <c r="N31" i="1" l="1"/>
  <c r="K13" i="1" l="1"/>
  <c r="K35" i="1" l="1"/>
  <c r="K36" i="1"/>
  <c r="K37" i="1"/>
  <c r="N32" i="1"/>
  <c r="K38" i="1" l="1"/>
  <c r="N28" i="1"/>
  <c r="N29" i="1"/>
  <c r="N30" i="1"/>
</calcChain>
</file>

<file path=xl/sharedStrings.xml><?xml version="1.0" encoding="utf-8"?>
<sst xmlns="http://schemas.openxmlformats.org/spreadsheetml/2006/main" count="27" uniqueCount="24">
  <si>
    <t>Interest</t>
  </si>
  <si>
    <t>Tuition and Fees</t>
  </si>
  <si>
    <t>Other Income</t>
  </si>
  <si>
    <t xml:space="preserve">  TOTAL REVENUES</t>
  </si>
  <si>
    <t>Tuition &amp; Fees</t>
  </si>
  <si>
    <t>State Apppropriations</t>
  </si>
  <si>
    <t>Percent of Budget Supported by State Appropriations</t>
  </si>
  <si>
    <t>Reimbursed Indirect Costs</t>
  </si>
  <si>
    <t>Revenues</t>
  </si>
  <si>
    <t>State Appropriations</t>
  </si>
  <si>
    <t>University of Iowa General Education Fund Budget</t>
  </si>
  <si>
    <t>Source: UI Annual Budget Reports</t>
  </si>
  <si>
    <t>Reimbursed Indirect Costs, Interest, &amp; Other Income</t>
  </si>
  <si>
    <t>(https://fmb.fo.uiowa.edu/university-budget)</t>
  </si>
  <si>
    <t>2016-17</t>
  </si>
  <si>
    <t>2017-18</t>
  </si>
  <si>
    <t>2018-19</t>
  </si>
  <si>
    <t>2019-20</t>
  </si>
  <si>
    <t>2020-21</t>
  </si>
  <si>
    <t>2015-16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</si>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</sst>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%;\(0.00%\)"/>
    <numFmt numFmtId="165" formatCode="&quot;$&quot;#,##0.00"/>
    <numFmt numFmtId="166" formatCode="&quot;$&quot;#,##0"/>
  </numFmts>
  <fonts count="10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scheme val="minor"/>
    </font>
    <font>
      <i/>
      <u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37" fontId="5" fillId="0" borderId="0" applyNumberFormat="0" applyAlignment="0"/>
    <xf numFmtId="37" fontId="5" fillId="0" borderId="0" applyNumberFormat="0" applyAlignment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37" fontId="5" fillId="0" borderId="0" xfId="2"/>
    <xf numFmtId="37" fontId="5" fillId="0" borderId="0" xfId="2" applyAlignment="1">
      <alignment horizontal="center"/>
    </xf>
    <xf numFmtId="37" fontId="5" fillId="0" borderId="0" xfId="2" applyAlignment="1">
      <alignment horizontal="center" wrapText="1"/>
    </xf>
    <xf numFmtId="37" fontId="5" fillId="0" borderId="0" xfId="3"/>
    <xf numFmtId="37" fontId="5" fillId="0" borderId="0" xfId="3" applyAlignment="1">
      <alignment horizontal="left"/>
    </xf>
    <xf numFmtId="37" fontId="6" fillId="0" borderId="0" xfId="3" applyFont="1" applyAlignment="1">
      <alignment horizontal="centerContinuous"/>
    </xf>
    <xf numFmtId="37" fontId="7" fillId="0" borderId="1" xfId="2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centerContinuous"/>
    </xf>
    <xf numFmtId="0" fontId="7" fillId="0" borderId="0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165" fontId="5" fillId="0" borderId="0" xfId="2" applyNumberFormat="1"/>
    <xf numFmtId="164" fontId="1" fillId="0" borderId="0" xfId="4" applyNumberFormat="1" applyFont="1"/>
    <xf numFmtId="37" fontId="5" fillId="0" borderId="1" xfId="3" applyBorder="1" applyAlignment="1">
      <alignment horizontal="left"/>
    </xf>
    <xf numFmtId="10" fontId="5" fillId="0" borderId="0" xfId="2" applyNumberFormat="1"/>
    <xf numFmtId="166" fontId="5" fillId="0" borderId="0" xfId="2" applyNumberFormat="1"/>
    <xf numFmtId="166" fontId="5" fillId="0" borderId="1" xfId="2" applyNumberFormat="1" applyBorder="1"/>
    <xf numFmtId="166" fontId="5" fillId="0" borderId="2" xfId="2" applyNumberFormat="1" applyBorder="1"/>
    <xf numFmtId="37" fontId="8" fillId="0" borderId="0" xfId="0" applyNumberFormat="1" applyFont="1"/>
    <xf numFmtId="0" fontId="9" fillId="0" borderId="3" xfId="5" applyBorder="1" applyAlignment="1">
      <alignment vertical="top" wrapText="1"/>
    </xf>
    <xf numFmtId="0" fontId="9" fillId="0" borderId="3" xfId="5" applyBorder="1" applyAlignment="1">
      <alignment vertical="top"/>
    </xf>
    <xf numFmtId="0" fontId="9" fillId="0" borderId="3" xfId="5" applyBorder="1" applyAlignment="1">
      <alignment vertical="center"/>
    </xf>
    <xf numFmtId="0" fontId="8" fillId="0" borderId="0" xfId="0" applyFont="1" applyAlignment="1">
      <alignment vertical="center"/>
    </xf>
  </cellXfs>
  <cellStyles count="6">
    <cellStyle name="Hyperlink" xfId="5" builtinId="8" customBuiltin="1"/>
    <cellStyle name="Normal" xfId="0" builtinId="0"/>
    <cellStyle name="Normal_7A" xfId="2" xr:uid="{00000000-0005-0000-0000-000002000000}"/>
    <cellStyle name="Normal_8A (2)" xfId="3" xr:uid="{00000000-0005-0000-0000-000003000000}"/>
    <cellStyle name="Percent 83 3" xfId="4" xr:uid="{00000000-0005-0000-0000-000005000000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General Fund Budgeted Revenues FY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62286745406825"/>
          <c:y val="0.14646252551764366"/>
          <c:w val="0.55928204286964123"/>
          <c:h val="0.74570939049285501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E4-46E3-B7EA-46A514DAE26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E4-46E3-B7EA-46A514DAE26D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E4-46E3-B7EA-46A514DAE26D}"/>
              </c:ext>
            </c:extLst>
          </c:dPt>
          <c:dLbls>
            <c:dLbl>
              <c:idx val="0"/>
              <c:layout>
                <c:manualLayout>
                  <c:x val="3.4433508311460049E-3"/>
                  <c:y val="-0.11113275956784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E4-46E3-B7EA-46A514DAE26D}"/>
                </c:ext>
              </c:extLst>
            </c:dLbl>
            <c:dLbl>
              <c:idx val="1"/>
              <c:layout>
                <c:manualLayout>
                  <c:x val="-2.0495188101487316E-2"/>
                  <c:y val="-3.88562534334370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93749999999999"/>
                      <c:h val="0.161018518518518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1E4-46E3-B7EA-46A514DAE26D}"/>
                </c:ext>
              </c:extLst>
            </c:dLbl>
            <c:dLbl>
              <c:idx val="2"/>
              <c:layout>
                <c:manualLayout>
                  <c:x val="-6.2369860017497815E-2"/>
                  <c:y val="4.18604651162790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E4-46E3-B7EA-46A514DAE26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Revenues!$M$17:$M$19</c:f>
              <c:strCache>
                <c:ptCount val="3"/>
                <c:pt idx="0">
                  <c:v>Tuition &amp; Fees</c:v>
                </c:pt>
                <c:pt idx="1">
                  <c:v>State Apppropriations</c:v>
                </c:pt>
                <c:pt idx="2">
                  <c:v>Reimbursed Indirect Costs, Interest, &amp; Other Income</c:v>
                </c:pt>
              </c:strCache>
            </c:strRef>
          </c:cat>
          <c:val>
            <c:numRef>
              <c:f>Revenues!$N$17:$N$19</c:f>
              <c:numCache>
                <c:formatCode>"$"#,##0.00</c:formatCode>
                <c:ptCount val="3"/>
                <c:pt idx="0">
                  <c:v>529.19707200000005</c:v>
                </c:pt>
                <c:pt idx="1">
                  <c:v>223.49635499999999</c:v>
                </c:pt>
                <c:pt idx="2">
                  <c:v>70.149870000000007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E4-46E3-B7EA-46A514DAE2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Percent of GEF Budget Supported</a:t>
            </a:r>
            <a:r>
              <a:rPr lang="en-US" sz="900" b="1" baseline="0">
                <a:solidFill>
                  <a:sysClr val="windowText" lastClr="000000"/>
                </a:solidFill>
              </a:rPr>
              <a:t> by State Appropriations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Revenues!$M$23:$M$32</c:f>
              <c:strCache>
                <c:ptCount val="10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20-21</c:v>
                </c:pt>
                <c:pt idx="6">
                  <c:v>21-22</c:v>
                </c:pt>
                <c:pt idx="7">
                  <c:v>22-23</c:v>
                </c:pt>
                <c:pt idx="8">
                  <c:v>23-24</c:v>
                </c:pt>
                <c:pt idx="9">
                  <c:v>24-25</c:v>
                </c:pt>
              </c:strCache>
            </c:strRef>
          </c:cat>
          <c:val>
            <c:numRef>
              <c:f>Revenues!$N$23:$N$32</c:f>
              <c:numCache>
                <c:formatCode>0.00%</c:formatCode>
                <c:ptCount val="10"/>
                <c:pt idx="0">
                  <c:v>0.32748207820497005</c:v>
                </c:pt>
                <c:pt idx="1">
                  <c:v>0.31549552480918625</c:v>
                </c:pt>
                <c:pt idx="2">
                  <c:v>0.31549552480918625</c:v>
                </c:pt>
                <c:pt idx="3">
                  <c:v>0.28819949106098774</c:v>
                </c:pt>
                <c:pt idx="4">
                  <c:v>0.29318783203190457</c:v>
                </c:pt>
                <c:pt idx="5">
                  <c:v>0.2962183386915066</c:v>
                </c:pt>
                <c:pt idx="6">
                  <c:v>0.29219902638940087</c:v>
                </c:pt>
                <c:pt idx="7">
                  <c:v>0.2835692122288912</c:v>
                </c:pt>
                <c:pt idx="8">
                  <c:v>0.27186336338068035</c:v>
                </c:pt>
                <c:pt idx="9">
                  <c:v>0.27161472398796244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2-49F8-8F41-F7EE9503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058368"/>
        <c:axId val="413765912"/>
      </c:lineChart>
      <c:catAx>
        <c:axId val="42005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765912"/>
        <c:crosses val="autoZero"/>
        <c:auto val="1"/>
        <c:lblAlgn val="ctr"/>
        <c:lblOffset val="100"/>
        <c:noMultiLvlLbl val="0"/>
      </c:catAx>
      <c:valAx>
        <c:axId val="413765912"/>
        <c:scaling>
          <c:orientation val="minMax"/>
          <c:max val="0.36000000000000004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122237</xdr:rowOff>
    </xdr:from>
    <xdr:to>
      <xdr:col>5</xdr:col>
      <xdr:colOff>127000</xdr:colOff>
      <xdr:row>31</xdr:row>
      <xdr:rowOff>106362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582612</xdr:colOff>
      <xdr:row>14</xdr:row>
      <xdr:rowOff>122237</xdr:rowOff>
    </xdr:from>
    <xdr:to>
      <xdr:col>10</xdr:col>
      <xdr:colOff>534987</xdr:colOff>
      <xdr:row>31</xdr:row>
      <xdr:rowOff>106362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mb.fo.uiowa.edu/university-budget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zoomScaleNormal="100" workbookViewId="0">
      <selection activeCell="S14" sqref="S14"/>
    </sheetView>
  </sheetViews>
  <sheetFormatPr defaultColWidth="9" defaultRowHeight="12.5" x14ac:dyDescent="0.25"/>
  <cols>
    <col min="1" max="1" width="17.83203125" style="1" customWidth="1"/>
    <col min="2" max="11" width="10.08203125" style="1" customWidth="1"/>
    <col min="12" max="12" width="8.33203125" style="1" customWidth="1"/>
    <col min="13" max="13" width="18.33203125" style="10" customWidth="1"/>
    <col min="14" max="16384" width="9" style="1"/>
  </cols>
  <sheetData>
    <row r="1" spans="1:14" ht="14" x14ac:dyDescent="0.3">
      <c r="A1" s="7" t="s">
        <v>10</v>
      </c>
      <c r="B1" s="7"/>
      <c r="C1" s="7"/>
      <c r="D1" s="7"/>
      <c r="E1" s="7"/>
      <c r="F1" s="7"/>
      <c r="G1" s="11"/>
      <c r="H1" s="11"/>
      <c r="I1" s="11"/>
      <c r="J1" s="11"/>
      <c r="K1" s="11"/>
      <c r="L1" s="9"/>
      <c r="M1" s="9"/>
      <c r="N1" s="10"/>
    </row>
    <row r="2" spans="1:14" ht="14" x14ac:dyDescent="0.3">
      <c r="A2" s="7" t="s">
        <v>8</v>
      </c>
      <c r="B2" s="7"/>
      <c r="C2" s="7"/>
      <c r="D2" s="7"/>
      <c r="E2" s="7"/>
      <c r="F2" s="7"/>
      <c r="G2" s="11"/>
      <c r="H2" s="11"/>
      <c r="I2" s="11"/>
      <c r="J2" s="11"/>
      <c r="K2" s="11"/>
      <c r="L2" s="9"/>
      <c r="M2" s="9"/>
      <c r="N2" s="10"/>
    </row>
    <row r="3" spans="1:14" ht="6" customHeight="1" x14ac:dyDescent="0.25">
      <c r="A3" s="12"/>
      <c r="B3" s="12"/>
      <c r="C3" s="12"/>
      <c r="D3" s="12"/>
      <c r="E3" s="12"/>
      <c r="F3" s="12"/>
      <c r="G3" s="2"/>
      <c r="H3" s="2"/>
      <c r="I3" s="2"/>
      <c r="J3" s="2"/>
      <c r="K3" s="2"/>
      <c r="L3" s="2"/>
      <c r="M3" s="2"/>
      <c r="N3" s="10"/>
    </row>
    <row r="4" spans="1:14" x14ac:dyDescent="0.25">
      <c r="A4" s="2"/>
      <c r="B4" s="8" t="s">
        <v>19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20</v>
      </c>
      <c r="I4" s="8" t="s">
        <v>21</v>
      </c>
      <c r="J4" s="8" t="s">
        <v>22</v>
      </c>
      <c r="K4" s="8" t="s">
        <v>23</v>
      </c>
      <c r="L4" s="3"/>
      <c r="M4" s="4"/>
      <c r="N4" s="10"/>
    </row>
    <row r="5" spans="1:14" ht="6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0"/>
    </row>
    <row r="6" spans="1:14" x14ac:dyDescent="0.25">
      <c r="A6" s="6" t="s">
        <v>9</v>
      </c>
      <c r="B6" s="18">
        <v>230923005</v>
      </c>
      <c r="C6" s="18">
        <v>232223005</v>
      </c>
      <c r="D6" s="18">
        <v>216759067</v>
      </c>
      <c r="E6" s="18">
        <v>214710793</v>
      </c>
      <c r="F6" s="18">
        <v>218710793</v>
      </c>
      <c r="G6" s="18">
        <v>215605480</v>
      </c>
      <c r="H6" s="18">
        <v>215605480</v>
      </c>
      <c r="I6" s="18">
        <v>218045224</v>
      </c>
      <c r="J6" s="18">
        <v>218045224</v>
      </c>
      <c r="K6" s="18">
        <v>223496355</v>
      </c>
      <c r="L6" s="2"/>
      <c r="M6" s="15"/>
      <c r="N6" s="10"/>
    </row>
    <row r="7" spans="1:14" ht="6" customHeight="1" x14ac:dyDescent="0.25">
      <c r="A7" s="5"/>
      <c r="B7" s="18"/>
      <c r="C7" s="18"/>
      <c r="D7" s="18"/>
      <c r="E7" s="18"/>
      <c r="F7" s="18"/>
      <c r="G7" s="18"/>
      <c r="H7" s="18"/>
      <c r="I7" s="18"/>
      <c r="J7" s="18"/>
      <c r="K7" s="18"/>
      <c r="L7" s="2"/>
      <c r="M7" s="15"/>
      <c r="N7" s="10"/>
    </row>
    <row r="8" spans="1:14" x14ac:dyDescent="0.25">
      <c r="A8" s="6" t="s">
        <v>1</v>
      </c>
      <c r="B8" s="18">
        <v>432583000</v>
      </c>
      <c r="C8" s="18">
        <v>459794000</v>
      </c>
      <c r="D8" s="18">
        <v>477361000</v>
      </c>
      <c r="E8" s="18">
        <v>482838675</v>
      </c>
      <c r="F8" s="18">
        <v>477684807</v>
      </c>
      <c r="G8" s="18">
        <v>462908000</v>
      </c>
      <c r="H8" s="18">
        <v>464627000</v>
      </c>
      <c r="I8" s="18">
        <v>484762077</v>
      </c>
      <c r="J8" s="18">
        <v>512431984</v>
      </c>
      <c r="K8" s="18">
        <v>529197072</v>
      </c>
      <c r="L8" s="2"/>
      <c r="M8" s="15"/>
      <c r="N8" s="10"/>
    </row>
    <row r="9" spans="1:14" x14ac:dyDescent="0.25">
      <c r="A9" s="6" t="s">
        <v>7</v>
      </c>
      <c r="B9" s="18">
        <v>39648000</v>
      </c>
      <c r="C9" s="18">
        <v>42648000</v>
      </c>
      <c r="D9" s="18">
        <v>44467000</v>
      </c>
      <c r="E9" s="18">
        <v>46333136</v>
      </c>
      <c r="F9" s="18">
        <v>48109192</v>
      </c>
      <c r="G9" s="18">
        <v>47877000</v>
      </c>
      <c r="H9" s="18">
        <v>56140000</v>
      </c>
      <c r="I9" s="18">
        <v>64633932</v>
      </c>
      <c r="J9" s="18">
        <v>71191542</v>
      </c>
      <c r="K9" s="18">
        <v>68893870</v>
      </c>
      <c r="L9" s="2"/>
      <c r="M9" s="15"/>
      <c r="N9" s="10"/>
    </row>
    <row r="10" spans="1:14" x14ac:dyDescent="0.25">
      <c r="A10" s="6" t="s">
        <v>0</v>
      </c>
      <c r="B10" s="18">
        <v>1867995</v>
      </c>
      <c r="C10" s="18">
        <v>1267995</v>
      </c>
      <c r="D10" s="18">
        <v>1100000</v>
      </c>
      <c r="E10" s="18">
        <v>1100000</v>
      </c>
      <c r="F10" s="18">
        <v>1445000</v>
      </c>
      <c r="G10" s="18">
        <v>1444520</v>
      </c>
      <c r="H10" s="18">
        <v>1474520</v>
      </c>
      <c r="I10" s="18">
        <v>1484000</v>
      </c>
      <c r="J10" s="18">
        <v>365000</v>
      </c>
      <c r="K10" s="18">
        <v>1250000</v>
      </c>
      <c r="L10" s="2"/>
      <c r="M10" s="15"/>
      <c r="N10" s="10"/>
    </row>
    <row r="11" spans="1:14" x14ac:dyDescent="0.25">
      <c r="A11" s="16" t="s">
        <v>2</v>
      </c>
      <c r="B11" s="19">
        <v>125000</v>
      </c>
      <c r="C11" s="19">
        <v>125000</v>
      </c>
      <c r="D11" s="19">
        <v>24933</v>
      </c>
      <c r="E11" s="19">
        <v>24933</v>
      </c>
      <c r="F11" s="19">
        <v>25208</v>
      </c>
      <c r="G11" s="19">
        <v>25000</v>
      </c>
      <c r="H11" s="19">
        <v>25000</v>
      </c>
      <c r="I11" s="19">
        <v>6000</v>
      </c>
      <c r="J11" s="19">
        <v>6000</v>
      </c>
      <c r="K11" s="19">
        <v>6000</v>
      </c>
      <c r="L11" s="2"/>
      <c r="M11" s="15"/>
      <c r="N11" s="10"/>
    </row>
    <row r="12" spans="1:14" ht="6" customHeigh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2"/>
      <c r="M12" s="15"/>
      <c r="N12" s="10"/>
    </row>
    <row r="13" spans="1:14" ht="13" thickBot="1" x14ac:dyDescent="0.3">
      <c r="A13" s="13" t="s">
        <v>3</v>
      </c>
      <c r="B13" s="20">
        <f t="shared" ref="B13:C13" si="0">SUM(B6:B11)</f>
        <v>705147000</v>
      </c>
      <c r="C13" s="20">
        <f t="shared" si="0"/>
        <v>736058000</v>
      </c>
      <c r="D13" s="20">
        <f t="shared" ref="D13:I13" si="1">SUM(D6:D11)</f>
        <v>739712000</v>
      </c>
      <c r="E13" s="20">
        <f t="shared" si="1"/>
        <v>745007537</v>
      </c>
      <c r="F13" s="20">
        <f t="shared" si="1"/>
        <v>745975000</v>
      </c>
      <c r="G13" s="20">
        <f t="shared" si="1"/>
        <v>727860000</v>
      </c>
      <c r="H13" s="20">
        <f t="shared" si="1"/>
        <v>737872000</v>
      </c>
      <c r="I13" s="20">
        <f t="shared" si="1"/>
        <v>768931233</v>
      </c>
      <c r="J13" s="20">
        <f t="shared" ref="J13:K13" si="2">SUM(J6:J11)</f>
        <v>802039750</v>
      </c>
      <c r="K13" s="20">
        <f t="shared" si="2"/>
        <v>822843297</v>
      </c>
      <c r="L13" s="18"/>
      <c r="M13" s="15"/>
      <c r="N13" s="10"/>
    </row>
    <row r="14" spans="1:14" ht="22" customHeight="1" thickTop="1" x14ac:dyDescent="0.25">
      <c r="A14" s="25" t="s">
        <v>11</v>
      </c>
      <c r="B14" s="24" t="s">
        <v>13</v>
      </c>
      <c r="C14" s="10"/>
      <c r="D14" s="10"/>
      <c r="E14" s="10"/>
      <c r="F14" s="10"/>
      <c r="H14" s="23"/>
      <c r="I14" s="22"/>
    </row>
    <row r="16" spans="1:14" x14ac:dyDescent="0.25">
      <c r="N16" s="8" t="str">
        <f>K4</f>
        <v>2024-25</v>
      </c>
    </row>
    <row r="17" spans="13:15" x14ac:dyDescent="0.25">
      <c r="M17" s="6" t="s">
        <v>4</v>
      </c>
      <c r="N17" s="14">
        <f>K8/1000000</f>
        <v>529.19707200000005</v>
      </c>
    </row>
    <row r="18" spans="13:15" x14ac:dyDescent="0.25">
      <c r="M18" s="6" t="s">
        <v>5</v>
      </c>
      <c r="N18" s="14">
        <f>K6/1000000</f>
        <v>223.49635499999999</v>
      </c>
    </row>
    <row r="19" spans="13:15" x14ac:dyDescent="0.25">
      <c r="M19" s="6" t="s">
        <v>12</v>
      </c>
      <c r="N19" s="14">
        <f>SUM(K10,K9,K11)/1000000</f>
        <v>70.149870000000007</v>
      </c>
    </row>
    <row r="21" spans="13:15" x14ac:dyDescent="0.25">
      <c r="M21" s="6"/>
      <c r="N21" s="14"/>
    </row>
    <row r="22" spans="13:15" x14ac:dyDescent="0.25">
      <c r="M22" s="6" t="s">
        <v>6</v>
      </c>
      <c r="N22" s="14"/>
    </row>
    <row r="23" spans="13:15" x14ac:dyDescent="0.25">
      <c r="M23" s="21" t="str">
        <f>RIGHT(B4,5)</f>
        <v>15-16</v>
      </c>
      <c r="N23" s="17">
        <f>B35</f>
        <v>0.32748207820497005</v>
      </c>
      <c r="O23" s="17"/>
    </row>
    <row r="24" spans="13:15" x14ac:dyDescent="0.25">
      <c r="M24" s="21" t="str">
        <f>RIGHT(C4,5)</f>
        <v>16-17</v>
      </c>
      <c r="N24" s="17">
        <f>C35</f>
        <v>0.31549552480918625</v>
      </c>
      <c r="O24" s="17"/>
    </row>
    <row r="25" spans="13:15" x14ac:dyDescent="0.25">
      <c r="M25" s="21" t="str">
        <f>RIGHT(D4,5)</f>
        <v>17-18</v>
      </c>
      <c r="N25" s="17">
        <f>C35</f>
        <v>0.31549552480918625</v>
      </c>
      <c r="O25" s="17"/>
    </row>
    <row r="26" spans="13:15" x14ac:dyDescent="0.25">
      <c r="M26" s="21" t="str">
        <f>RIGHT(E4,5)</f>
        <v>18-19</v>
      </c>
      <c r="N26" s="17">
        <f>E35</f>
        <v>0.28819949106098774</v>
      </c>
      <c r="O26" s="17"/>
    </row>
    <row r="27" spans="13:15" x14ac:dyDescent="0.25">
      <c r="M27" s="21" t="str">
        <f>RIGHT(F4,5)</f>
        <v>19-20</v>
      </c>
      <c r="N27" s="17">
        <f>F35</f>
        <v>0.29318783203190457</v>
      </c>
      <c r="O27" s="17"/>
    </row>
    <row r="28" spans="13:15" x14ac:dyDescent="0.25">
      <c r="M28" s="21" t="str">
        <f>RIGHT(G4,5)</f>
        <v>20-21</v>
      </c>
      <c r="N28" s="17">
        <f>G35</f>
        <v>0.2962183386915066</v>
      </c>
      <c r="O28" s="17"/>
    </row>
    <row r="29" spans="13:15" x14ac:dyDescent="0.25">
      <c r="M29" s="21" t="str">
        <f>RIGHT(H4,5)</f>
        <v>21-22</v>
      </c>
      <c r="N29" s="17">
        <f>H35</f>
        <v>0.29219902638940087</v>
      </c>
      <c r="O29" s="17"/>
    </row>
    <row r="30" spans="13:15" x14ac:dyDescent="0.25">
      <c r="M30" s="21" t="str">
        <f>RIGHT(I4,5)</f>
        <v>22-23</v>
      </c>
      <c r="N30" s="17">
        <f>I35</f>
        <v>0.2835692122288912</v>
      </c>
      <c r="O30" s="17"/>
    </row>
    <row r="31" spans="13:15" x14ac:dyDescent="0.25">
      <c r="M31" s="21" t="str">
        <f>RIGHT(J4,5)</f>
        <v>23-24</v>
      </c>
      <c r="N31" s="17">
        <f>J35</f>
        <v>0.27186336338068035</v>
      </c>
      <c r="O31" s="17"/>
    </row>
    <row r="32" spans="13:15" x14ac:dyDescent="0.25">
      <c r="M32" s="21" t="str">
        <f>RIGHT(K4,5)</f>
        <v>24-25</v>
      </c>
      <c r="N32" s="17">
        <f>K35</f>
        <v>0.27161472398796244</v>
      </c>
      <c r="O32" s="17"/>
    </row>
    <row r="35" spans="1:15" x14ac:dyDescent="0.25">
      <c r="A35" s="6" t="s">
        <v>9</v>
      </c>
      <c r="B35" s="10">
        <f>B6/B13</f>
        <v>0.32748207820497005</v>
      </c>
      <c r="C35" s="10">
        <f t="shared" ref="C35:F35" si="3">C6/C13</f>
        <v>0.31549552480918625</v>
      </c>
      <c r="D35" s="10">
        <f t="shared" si="3"/>
        <v>0.2930317028789583</v>
      </c>
      <c r="E35" s="10">
        <f t="shared" si="3"/>
        <v>0.28819949106098774</v>
      </c>
      <c r="F35" s="10">
        <f t="shared" si="3"/>
        <v>0.29318783203190457</v>
      </c>
      <c r="G35" s="10">
        <f>G6/G13</f>
        <v>0.2962183386915066</v>
      </c>
      <c r="H35" s="10">
        <f t="shared" ref="H35:J35" si="4">H6/H13</f>
        <v>0.29219902638940087</v>
      </c>
      <c r="I35" s="10">
        <f t="shared" si="4"/>
        <v>0.2835692122288912</v>
      </c>
      <c r="J35" s="10">
        <f t="shared" si="4"/>
        <v>0.27186336338068035</v>
      </c>
      <c r="K35" s="10">
        <f>K6/K13</f>
        <v>0.27161472398796244</v>
      </c>
      <c r="L35" s="10"/>
      <c r="N35" s="10"/>
      <c r="O35" s="10"/>
    </row>
    <row r="36" spans="1:15" x14ac:dyDescent="0.25">
      <c r="A36" s="6" t="s">
        <v>1</v>
      </c>
      <c r="B36" s="10">
        <f>+B8/B13</f>
        <v>0.61346499382398278</v>
      </c>
      <c r="C36" s="10">
        <f t="shared" ref="C36:K36" si="5">+C8/C13</f>
        <v>0.62467088191419695</v>
      </c>
      <c r="D36" s="10">
        <f t="shared" si="5"/>
        <v>0.64533358928880424</v>
      </c>
      <c r="E36" s="10">
        <f t="shared" si="5"/>
        <v>0.64809904735232227</v>
      </c>
      <c r="F36" s="10">
        <f t="shared" si="5"/>
        <v>0.64034961895505882</v>
      </c>
      <c r="G36" s="10">
        <f t="shared" si="5"/>
        <v>0.63598494215920642</v>
      </c>
      <c r="H36" s="10">
        <f t="shared" si="5"/>
        <v>0.62968509443372289</v>
      </c>
      <c r="I36" s="10">
        <f t="shared" si="5"/>
        <v>0.6304361901241694</v>
      </c>
      <c r="J36" s="10">
        <f t="shared" si="5"/>
        <v>0.63891095672003784</v>
      </c>
      <c r="K36" s="10">
        <f t="shared" si="5"/>
        <v>0.64313226337189211</v>
      </c>
      <c r="L36" s="10"/>
      <c r="N36" s="10"/>
      <c r="O36" s="10"/>
    </row>
    <row r="37" spans="1:15" x14ac:dyDescent="0.25">
      <c r="A37" s="6" t="s">
        <v>12</v>
      </c>
      <c r="B37" s="10">
        <f>(+B9+B10+B11)/B13</f>
        <v>5.9052927971047171E-2</v>
      </c>
      <c r="C37" s="10">
        <f t="shared" ref="C37:K37" si="6">(+C9+C10+C11)/C13</f>
        <v>5.9833593276616789E-2</v>
      </c>
      <c r="D37" s="10">
        <f t="shared" si="6"/>
        <v>6.1634707832237415E-2</v>
      </c>
      <c r="E37" s="10">
        <f t="shared" si="6"/>
        <v>6.3701461586689961E-2</v>
      </c>
      <c r="F37" s="10">
        <f t="shared" si="6"/>
        <v>6.6462549013036623E-2</v>
      </c>
      <c r="G37" s="10">
        <f t="shared" si="6"/>
        <v>6.7796719149286949E-2</v>
      </c>
      <c r="H37" s="10">
        <f t="shared" si="6"/>
        <v>7.8115879176876207E-2</v>
      </c>
      <c r="I37" s="10">
        <f t="shared" si="6"/>
        <v>8.5994597646939383E-2</v>
      </c>
      <c r="J37" s="10">
        <f t="shared" si="6"/>
        <v>8.9225679899281804E-2</v>
      </c>
      <c r="K37" s="10">
        <f t="shared" si="6"/>
        <v>8.5253012640145509E-2</v>
      </c>
      <c r="L37" s="10"/>
      <c r="N37" s="10"/>
      <c r="O37" s="10"/>
    </row>
    <row r="38" spans="1:15" x14ac:dyDescent="0.25">
      <c r="A38" s="6"/>
      <c r="B38" s="10">
        <f>+B35+B36+B37</f>
        <v>1</v>
      </c>
      <c r="C38" s="10">
        <f t="shared" ref="C38:K38" si="7">+C35+C36+C37</f>
        <v>1</v>
      </c>
      <c r="D38" s="10">
        <f t="shared" si="7"/>
        <v>1</v>
      </c>
      <c r="E38" s="10">
        <f t="shared" si="7"/>
        <v>1</v>
      </c>
      <c r="F38" s="10">
        <f t="shared" si="7"/>
        <v>1</v>
      </c>
      <c r="G38" s="10">
        <f t="shared" si="7"/>
        <v>1</v>
      </c>
      <c r="H38" s="10">
        <f t="shared" si="7"/>
        <v>1</v>
      </c>
      <c r="I38" s="10">
        <f t="shared" si="7"/>
        <v>1</v>
      </c>
      <c r="J38" s="10">
        <f t="shared" si="7"/>
        <v>0.99999999999999989</v>
      </c>
      <c r="K38" s="10">
        <f t="shared" si="7"/>
        <v>1</v>
      </c>
      <c r="L38" s="10"/>
      <c r="N38" s="10"/>
      <c r="O38" s="10"/>
    </row>
  </sheetData>
  <hyperlinks>
    <hyperlink ref="B14" r:id="rId1" display="https://fmb.fo.uiowa.edu/university-budget" xr:uid="{00000000-0004-0000-0000-000000000000}"/>
  </hyperlinks>
  <printOptions horizontalCentered="1" verticalCentered="1"/>
  <pageMargins left="0.45" right="0.45" top="0.75" bottom="0.75" header="0.25" footer="0.3"/>
  <pageSetup scale="99" fitToHeight="0" orientation="landscape" horizontalDpi="1200" verticalDpi="1200" r:id="rId2"/>
  <headerFooter scaleWithDoc="0">
    <oddHeader>&amp;C&amp;G</oddHeader>
    <oddFooter xml:space="preserve">&amp;R&amp;"+,Italic"&amp;8Information and Resource Management, Office of the Provost          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Revenues</vt:lpstr>
      <vt:lpstr>Revenues!Print_Area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2025-02-18T01:02:19Z</cp:lastPrinted>
  <dcterms:created xsi:type="dcterms:W3CDTF">2015-12-04T21:49:47Z</dcterms:created>
  <dcterms:modified xsi:type="dcterms:W3CDTF">2025-02-18T01:13:04Z</dcterms:modified>
</cp:coreProperties>
</file>