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U:\provost\Data_Digest\2023-24\Excel\"/>
    </mc:Choice>
  </mc:AlternateContent>
  <xr:revisionPtr revIDLastSave="0" documentId="13_ncr:1_{6001C6F9-B73B-4750-B692-E2350651EF13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ByEthnic" sheetId="15" r:id="rId1"/>
  </sheets>
  <externalReferences>
    <externalReference r:id="rId2"/>
  </externalReferences>
  <definedNames>
    <definedName name="_xlnm.Print_Area" localSheetId="0">ByEthnic!$A$1:$M$50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" i="15" l="1"/>
  <c r="K26" i="15"/>
  <c r="E26" i="15"/>
  <c r="L16" i="15"/>
  <c r="L27" i="15" s="1"/>
  <c r="K16" i="15"/>
  <c r="K27" i="15" s="1"/>
  <c r="J16" i="15"/>
  <c r="J26" i="15" s="1"/>
  <c r="I16" i="15"/>
  <c r="I27" i="15" s="1"/>
  <c r="H16" i="15"/>
  <c r="H27" i="15" s="1"/>
  <c r="G16" i="15"/>
  <c r="G27" i="15" s="1"/>
  <c r="F16" i="15"/>
  <c r="F27" i="15" s="1"/>
  <c r="E16" i="15"/>
  <c r="E27" i="15" s="1"/>
  <c r="D16" i="15"/>
  <c r="D27" i="15" s="1"/>
  <c r="F14" i="15"/>
  <c r="L4" i="15"/>
  <c r="L15" i="15" s="1"/>
  <c r="K4" i="15"/>
  <c r="K15" i="15" s="1"/>
  <c r="J4" i="15"/>
  <c r="J15" i="15" s="1"/>
  <c r="I4" i="15"/>
  <c r="I15" i="15" s="1"/>
  <c r="H4" i="15"/>
  <c r="H29" i="15" s="1"/>
  <c r="G4" i="15"/>
  <c r="F4" i="15"/>
  <c r="E4" i="15"/>
  <c r="E14" i="15" s="1"/>
  <c r="D4" i="15"/>
  <c r="D15" i="15" s="1"/>
  <c r="M16" i="15"/>
  <c r="M27" i="15" s="1"/>
  <c r="M4" i="15"/>
  <c r="I29" i="15" l="1"/>
  <c r="I33" i="15" s="1"/>
  <c r="K29" i="15"/>
  <c r="K33" i="15" s="1"/>
  <c r="H14" i="15"/>
  <c r="E15" i="15"/>
  <c r="H33" i="15"/>
  <c r="H32" i="15"/>
  <c r="H31" i="15"/>
  <c r="H30" i="15"/>
  <c r="G14" i="15"/>
  <c r="F15" i="15"/>
  <c r="D26" i="15"/>
  <c r="L26" i="15"/>
  <c r="J29" i="15"/>
  <c r="G15" i="15"/>
  <c r="I14" i="15"/>
  <c r="H15" i="15"/>
  <c r="F26" i="15"/>
  <c r="D29" i="15"/>
  <c r="L29" i="15"/>
  <c r="L30" i="15" s="1"/>
  <c r="K30" i="15"/>
  <c r="J14" i="15"/>
  <c r="G26" i="15"/>
  <c r="E29" i="15"/>
  <c r="E30" i="15" s="1"/>
  <c r="K31" i="15"/>
  <c r="K14" i="15"/>
  <c r="H26" i="15"/>
  <c r="F29" i="15"/>
  <c r="K32" i="15"/>
  <c r="D14" i="15"/>
  <c r="L14" i="15"/>
  <c r="I26" i="15"/>
  <c r="G29" i="15"/>
  <c r="M26" i="15"/>
  <c r="M29" i="15"/>
  <c r="M33" i="15" s="1"/>
  <c r="M15" i="15"/>
  <c r="M14" i="15"/>
  <c r="I32" i="15" l="1"/>
  <c r="I31" i="15"/>
  <c r="I30" i="15"/>
  <c r="F31" i="15"/>
  <c r="F33" i="15"/>
  <c r="F32" i="15"/>
  <c r="E32" i="15"/>
  <c r="E31" i="15"/>
  <c r="E33" i="15"/>
  <c r="J33" i="15"/>
  <c r="J32" i="15"/>
  <c r="J31" i="15"/>
  <c r="J30" i="15"/>
  <c r="D33" i="15"/>
  <c r="D32" i="15"/>
  <c r="D31" i="15"/>
  <c r="F30" i="15"/>
  <c r="G33" i="15"/>
  <c r="G32" i="15"/>
  <c r="G31" i="15"/>
  <c r="L33" i="15"/>
  <c r="L32" i="15"/>
  <c r="L31" i="15"/>
  <c r="D30" i="15"/>
  <c r="G30" i="15"/>
  <c r="M31" i="15"/>
  <c r="M32" i="15"/>
  <c r="M30" i="15"/>
</calcChain>
</file>

<file path=xl/sharedStrings.xml><?xml version="1.0" encoding="utf-8"?>
<sst xmlns="http://schemas.openxmlformats.org/spreadsheetml/2006/main" count="37" uniqueCount="24">
  <si>
    <t>Total</t>
  </si>
  <si>
    <t>First-Generation</t>
  </si>
  <si>
    <t>Not First-Generation</t>
  </si>
  <si>
    <t>Hispanic/Latino</t>
  </si>
  <si>
    <t>American Indian or Alaska Native</t>
  </si>
  <si>
    <t xml:space="preserve">Asian </t>
  </si>
  <si>
    <t>Black or African American</t>
  </si>
  <si>
    <t>Native Hawaiian or Other Pacific Islander</t>
  </si>
  <si>
    <t>White</t>
  </si>
  <si>
    <t>Not Specified/Unknown</t>
  </si>
  <si>
    <t>International</t>
  </si>
  <si>
    <t>Percent Minority</t>
  </si>
  <si>
    <t>Percent International</t>
  </si>
  <si>
    <t>Percent First Generation</t>
  </si>
  <si>
    <t xml:space="preserve">Source: MAUI/Registrar's data warehouse (see Note 1). </t>
  </si>
  <si>
    <t>Fall Semester Undergraduate Headcount Enrollment by First Generation Status and Racial/Ethnic Category</t>
  </si>
  <si>
    <t>First Generation Status</t>
  </si>
  <si>
    <t>Two or More Races - URM</t>
  </si>
  <si>
    <t>Two or More Races - Non-URM</t>
  </si>
  <si>
    <t>Percent Underrepresented Minority (URM)</t>
  </si>
  <si>
    <t xml:space="preserve">Note: "Underrepresented Minority" (URM) includes Hispanic/Latinx, American Indian or Alaskan Native, Black or African American, Native Hawaiian or Other Pacific </t>
  </si>
  <si>
    <t>See Note 6 regarding the removal from the counts, in all years, of students who withdrew between the first day of the session and the official census date.</t>
  </si>
  <si>
    <t xml:space="preserve">   Islander, and Two or More Races (where at least one race is included in the preceding list).  "Minority" includes all those in the URM group, Asian, and all those </t>
  </si>
  <si>
    <t xml:space="preserve">   in the Two or More Races group.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</si>
</sst>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16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name val="Arial"/>
      <family val="2"/>
      <scheme val="minor"/>
    </font>
    <font>
      <sz val="10"/>
      <name val="Arial"/>
      <family val="2"/>
      <scheme val="minor"/>
    </font>
    <font>
      <b/>
      <sz val="8"/>
      <name val="Arial"/>
      <family val="2"/>
      <scheme val="minor"/>
    </font>
    <font>
      <sz val="8"/>
      <name val="Arial"/>
      <family val="2"/>
      <scheme val="minor"/>
    </font>
    <font>
      <i/>
      <sz val="8"/>
      <name val="Arial"/>
      <family val="2"/>
      <scheme val="minor"/>
    </font>
    <font>
      <sz val="7"/>
      <name val="Arial"/>
      <family val="2"/>
      <scheme val="minor"/>
    </font>
    <font>
      <sz val="8"/>
      <name val="Arial"/>
      <family val="2"/>
    </font>
    <font>
      <i/>
      <sz val="8"/>
      <color theme="1"/>
      <name val="Arial"/>
      <family val="2"/>
      <scheme val="minor"/>
    </font>
    <font>
      <sz val="8"/>
      <name val="Arial"/>
      <family val="1"/>
      <scheme val="minor"/>
    </font>
    <font>
      <sz val="9"/>
      <name val="Arial"/>
      <family val="1"/>
      <scheme val="minor"/>
    </font>
    <font>
      <i/>
      <sz val="8"/>
      <name val="Arial"/>
      <family val="2"/>
    </font>
    <font>
      <b/>
      <sz val="10"/>
      <color theme="1"/>
      <name val="Arial"/>
      <family val="2"/>
      <scheme val="minor"/>
    </font>
    <font>
      <b/>
      <sz val="9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Continuous" wrapText="1"/>
    </xf>
    <xf numFmtId="0" fontId="4" fillId="0" borderId="0" xfId="0" applyFont="1" applyAlignment="1">
      <alignment horizontal="centerContinuous" wrapText="1"/>
    </xf>
    <xf numFmtId="0" fontId="4" fillId="0" borderId="0" xfId="0" applyFont="1"/>
    <xf numFmtId="0" fontId="5" fillId="0" borderId="1" xfId="0" applyFont="1" applyBorder="1"/>
    <xf numFmtId="0" fontId="6" fillId="0" borderId="1" xfId="0" applyFont="1" applyBorder="1"/>
    <xf numFmtId="0" fontId="5" fillId="0" borderId="1" xfId="0" applyFont="1" applyBorder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left"/>
    </xf>
    <xf numFmtId="0" fontId="8" fillId="0" borderId="0" xfId="0" applyFont="1"/>
    <xf numFmtId="3" fontId="6" fillId="0" borderId="0" xfId="1" applyNumberFormat="1" applyFont="1"/>
    <xf numFmtId="3" fontId="7" fillId="0" borderId="0" xfId="1" applyNumberFormat="1" applyFont="1" applyFill="1" applyBorder="1"/>
    <xf numFmtId="0" fontId="5" fillId="0" borderId="0" xfId="0" applyFont="1"/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9" fillId="0" borderId="0" xfId="0" applyFont="1"/>
    <xf numFmtId="0" fontId="5" fillId="0" borderId="0" xfId="0" applyFont="1" applyAlignment="1">
      <alignment horizontal="right"/>
    </xf>
    <xf numFmtId="0" fontId="11" fillId="0" borderId="0" xfId="0" applyFont="1"/>
    <xf numFmtId="0" fontId="12" fillId="0" borderId="0" xfId="0" applyFont="1"/>
    <xf numFmtId="0" fontId="7" fillId="0" borderId="0" xfId="0" applyFont="1" applyAlignment="1">
      <alignment horizontal="left" indent="1"/>
    </xf>
    <xf numFmtId="0" fontId="13" fillId="0" borderId="2" xfId="0" applyFont="1" applyBorder="1" applyAlignment="1">
      <alignment horizontal="left" indent="1"/>
    </xf>
    <xf numFmtId="164" fontId="10" fillId="0" borderId="0" xfId="2" applyNumberFormat="1" applyFont="1"/>
    <xf numFmtId="164" fontId="13" fillId="0" borderId="2" xfId="0" applyNumberFormat="1" applyFont="1" applyBorder="1"/>
    <xf numFmtId="0" fontId="5" fillId="0" borderId="0" xfId="0" applyFont="1" applyAlignment="1">
      <alignment horizontal="left"/>
    </xf>
    <xf numFmtId="0" fontId="14" fillId="0" borderId="0" xfId="0" applyFont="1"/>
    <xf numFmtId="0" fontId="15" fillId="0" borderId="0" xfId="0" applyFont="1"/>
    <xf numFmtId="0" fontId="13" fillId="0" borderId="0" xfId="0" applyFont="1" applyAlignment="1">
      <alignment horizontal="left" indent="1"/>
    </xf>
    <xf numFmtId="0" fontId="13" fillId="0" borderId="1" xfId="0" applyFont="1" applyBorder="1" applyAlignment="1">
      <alignment horizontal="left" indent="1"/>
    </xf>
    <xf numFmtId="164" fontId="13" fillId="0" borderId="1" xfId="0" applyNumberFormat="1" applyFont="1" applyBorder="1"/>
    <xf numFmtId="0" fontId="14" fillId="0" borderId="2" xfId="0" applyFont="1" applyBorder="1"/>
    <xf numFmtId="165" fontId="6" fillId="0" borderId="0" xfId="1" applyNumberFormat="1" applyFont="1"/>
    <xf numFmtId="165" fontId="5" fillId="0" borderId="0" xfId="1" applyNumberFormat="1" applyFont="1"/>
    <xf numFmtId="3" fontId="5" fillId="0" borderId="0" xfId="1" applyNumberFormat="1" applyFont="1"/>
    <xf numFmtId="0" fontId="5" fillId="0" borderId="3" xfId="0" applyFont="1" applyBorder="1" applyAlignment="1">
      <alignment horizontal="left"/>
    </xf>
    <xf numFmtId="0" fontId="13" fillId="0" borderId="3" xfId="0" applyFont="1" applyBorder="1" applyAlignment="1">
      <alignment horizontal="left" indent="1"/>
    </xf>
    <xf numFmtId="165" fontId="5" fillId="0" borderId="3" xfId="1" applyNumberFormat="1" applyFont="1" applyBorder="1"/>
    <xf numFmtId="0" fontId="11" fillId="0" borderId="2" xfId="0" applyFont="1" applyBorder="1"/>
    <xf numFmtId="165" fontId="6" fillId="0" borderId="2" xfId="1" applyNumberFormat="1" applyFont="1" applyBorder="1"/>
    <xf numFmtId="0" fontId="7" fillId="0" borderId="2" xfId="0" applyFont="1" applyBorder="1" applyAlignment="1">
      <alignment horizontal="left" indent="1"/>
    </xf>
    <xf numFmtId="164" fontId="10" fillId="0" borderId="2" xfId="2" applyNumberFormat="1" applyFont="1" applyBorder="1"/>
    <xf numFmtId="165" fontId="6" fillId="0" borderId="0" xfId="1" applyNumberFormat="1" applyFont="1" applyBorder="1"/>
    <xf numFmtId="164" fontId="10" fillId="0" borderId="0" xfId="2" applyNumberFormat="1" applyFont="1" applyBorder="1"/>
    <xf numFmtId="164" fontId="13" fillId="0" borderId="0" xfId="0" applyNumberFormat="1" applyFont="1"/>
    <xf numFmtId="165" fontId="5" fillId="0" borderId="0" xfId="1" applyNumberFormat="1" applyFont="1" applyBorder="1"/>
    <xf numFmtId="0" fontId="4" fillId="0" borderId="0" xfId="0" applyFont="1" applyAlignment="1">
      <alignment horizontal="left" wrapText="1"/>
    </xf>
  </cellXfs>
  <cellStyles count="4">
    <cellStyle name="Comma" xfId="1" builtinId="3"/>
    <cellStyle name="Normal" xfId="0" builtinId="0"/>
    <cellStyle name="Normal 3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FTE Enrollment by Student Level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Undergraduates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Headcount!#REF!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[1]HeadcountByLevel!$C$3:$H$3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90E-40F9-AC03-F238B411A6BA}"/>
            </c:ext>
          </c:extLst>
        </c:ser>
        <c:ser>
          <c:idx val="1"/>
          <c:order val="1"/>
          <c:tx>
            <c:v>Graduates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Headcount!#REF!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[1]HeadcountByLevel!$C$3:$H$3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90E-40F9-AC03-F238B411A6BA}"/>
            </c:ext>
          </c:extLst>
        </c:ser>
        <c:ser>
          <c:idx val="2"/>
          <c:order val="2"/>
          <c:tx>
            <c:v>Special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Headcount!#REF!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[1]HeadcountByLevel!$C$3:$H$3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90E-40F9-AC03-F238B411A6BA}"/>
            </c:ext>
          </c:extLst>
        </c:ser>
        <c:ser>
          <c:idx val="3"/>
          <c:order val="3"/>
          <c:tx>
            <c:v>Professional</c:v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Headcount!#REF!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[1]HeadcountByLevel!$C$3:$H$3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E90E-40F9-AC03-F238B411A6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0285664"/>
        <c:axId val="220286056"/>
      </c:barChart>
      <c:catAx>
        <c:axId val="220285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0286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0286056"/>
        <c:scaling>
          <c:orientation val="minMax"/>
          <c:max val="4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0285664"/>
        <c:crosses val="autoZero"/>
        <c:crossBetween val="between"/>
        <c:majorUnit val="10000"/>
      </c:valAx>
      <c:spPr>
        <a:solidFill>
          <a:srgbClr val="FFFFFF"/>
        </a:solidFill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55" r="0.7500000000000025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+mj-lt"/>
                <a:cs typeface="Arial" panose="020B0604020202020204" pitchFamily="34" charset="0"/>
              </a:defRPr>
            </a:pPr>
            <a:r>
              <a:rPr lang="en-US" sz="900">
                <a:latin typeface="+mj-lt"/>
                <a:cs typeface="Arial" panose="020B0604020202020204" pitchFamily="34" charset="0"/>
              </a:rPr>
              <a:t>Underrepresented Minorities (URM)</a:t>
            </a:r>
            <a:r>
              <a:rPr lang="en-US" sz="900" baseline="0">
                <a:latin typeface="+mj-lt"/>
                <a:cs typeface="Arial" panose="020B0604020202020204" pitchFamily="34" charset="0"/>
              </a:rPr>
              <a:t> </a:t>
            </a:r>
            <a:r>
              <a:rPr lang="en-US" sz="900">
                <a:latin typeface="+mj-lt"/>
                <a:cs typeface="Arial" panose="020B0604020202020204" pitchFamily="34" charset="0"/>
              </a:rPr>
              <a:t>as a Percentage of All Undergraduate</a:t>
            </a:r>
            <a:r>
              <a:rPr lang="en-US" sz="900" baseline="0">
                <a:latin typeface="+mj-lt"/>
                <a:cs typeface="Arial" panose="020B0604020202020204" pitchFamily="34" charset="0"/>
              </a:rPr>
              <a:t> Students</a:t>
            </a:r>
            <a:endParaRPr lang="en-US" sz="900">
              <a:latin typeface="+mj-lt"/>
              <a:cs typeface="Arial" panose="020B0604020202020204" pitchFamily="34" charset="0"/>
            </a:endParaRP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4432852143482076E-2"/>
          <c:y val="0.23732720909886262"/>
          <c:w val="0.87417825896762902"/>
          <c:h val="0.48457950568678915"/>
        </c:manualLayout>
      </c:layout>
      <c:lineChart>
        <c:grouping val="standard"/>
        <c:varyColors val="0"/>
        <c:ser>
          <c:idx val="1"/>
          <c:order val="0"/>
          <c:tx>
            <c:strRef>
              <c:f>ByEthnic!$B$4</c:f>
              <c:strCache>
                <c:ptCount val="1"/>
                <c:pt idx="0">
                  <c:v>First-Generation</c:v>
                </c:pt>
              </c:strCache>
            </c:strRef>
          </c:tx>
          <c:marker>
            <c:symbol val="diamond"/>
            <c:size val="6"/>
            <c:spPr>
              <a:solidFill>
                <a:schemeClr val="tx1"/>
              </a:solidFill>
              <a:ln w="15875">
                <a:solidFill>
                  <a:schemeClr val="tx1"/>
                </a:solidFill>
              </a:ln>
            </c:spPr>
          </c:marker>
          <c:cat>
            <c:numRef>
              <c:f>ByEthnic!$D$3:$M$3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ByEthnic!$D$15:$M$15</c:f>
              <c:numCache>
                <c:formatCode>0.0%</c:formatCode>
                <c:ptCount val="10"/>
                <c:pt idx="0">
                  <c:v>0.21741154562383613</c:v>
                </c:pt>
                <c:pt idx="1">
                  <c:v>0.24855491329479767</c:v>
                </c:pt>
                <c:pt idx="2">
                  <c:v>0.25707257072570727</c:v>
                </c:pt>
                <c:pt idx="3">
                  <c:v>0.25017433751743373</c:v>
                </c:pt>
                <c:pt idx="4">
                  <c:v>0.24489795918367346</c:v>
                </c:pt>
                <c:pt idx="5">
                  <c:v>0.24957998879970134</c:v>
                </c:pt>
                <c:pt idx="6">
                  <c:v>0.25235294117647061</c:v>
                </c:pt>
                <c:pt idx="7">
                  <c:v>0.26331550802139037</c:v>
                </c:pt>
                <c:pt idx="8">
                  <c:v>0.27352941176470591</c:v>
                </c:pt>
                <c:pt idx="9">
                  <c:v>0.286770921386306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C7-4DA7-9FB4-C4683300E5BE}"/>
            </c:ext>
          </c:extLst>
        </c:ser>
        <c:ser>
          <c:idx val="0"/>
          <c:order val="1"/>
          <c:tx>
            <c:strRef>
              <c:f>ByEthnic!$B$16</c:f>
              <c:strCache>
                <c:ptCount val="1"/>
                <c:pt idx="0">
                  <c:v>Not First-Generation</c:v>
                </c:pt>
              </c:strCache>
            </c:strRef>
          </c:tx>
          <c:marker>
            <c:symbol val="square"/>
            <c:size val="5"/>
          </c:marker>
          <c:cat>
            <c:numRef>
              <c:f>ByEthnic!$D$3:$M$3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ByEthnic!$D$27:$M$27</c:f>
              <c:numCache>
                <c:formatCode>0.0%</c:formatCode>
                <c:ptCount val="10"/>
                <c:pt idx="0">
                  <c:v>9.7534211205783636E-2</c:v>
                </c:pt>
                <c:pt idx="1">
                  <c:v>0.10212270256277504</c:v>
                </c:pt>
                <c:pt idx="2">
                  <c:v>0.10228536133415689</c:v>
                </c:pt>
                <c:pt idx="3">
                  <c:v>0.10349801658853228</c:v>
                </c:pt>
                <c:pt idx="4">
                  <c:v>0.10420817484755177</c:v>
                </c:pt>
                <c:pt idx="5">
                  <c:v>0.1047148470055959</c:v>
                </c:pt>
                <c:pt idx="6">
                  <c:v>0.1078012452691979</c:v>
                </c:pt>
                <c:pt idx="7">
                  <c:v>0.10821055205722321</c:v>
                </c:pt>
                <c:pt idx="8">
                  <c:v>0.1079890463150375</c:v>
                </c:pt>
                <c:pt idx="9">
                  <c:v>0.10640544345377757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C7-4DA7-9FB4-C4683300E5BE}"/>
            </c:ext>
          </c:extLst>
        </c:ser>
        <c:ser>
          <c:idx val="2"/>
          <c:order val="2"/>
          <c:tx>
            <c:strRef>
              <c:f>ByEthnic!$B$29</c:f>
              <c:strCache>
                <c:ptCount val="1"/>
                <c:pt idx="0">
                  <c:v>Total</c:v>
                </c:pt>
              </c:strCache>
            </c:strRef>
          </c:tx>
          <c:spPr>
            <a:ln w="25400"/>
          </c:spPr>
          <c:marker>
            <c:symbol val="triangle"/>
            <c:size val="7"/>
          </c:marker>
          <c:cat>
            <c:numRef>
              <c:f>ByEthnic!$D$3:$M$3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ByEthnic!$D$32:$M$32</c:f>
              <c:numCache>
                <c:formatCode>0.0%</c:formatCode>
                <c:ptCount val="10"/>
                <c:pt idx="0">
                  <c:v>0.11004590872265731</c:v>
                </c:pt>
                <c:pt idx="1">
                  <c:v>0.12344509964274954</c:v>
                </c:pt>
                <c:pt idx="2">
                  <c:v>0.12806405255594333</c:v>
                </c:pt>
                <c:pt idx="3">
                  <c:v>0.12920520586068593</c:v>
                </c:pt>
                <c:pt idx="4">
                  <c:v>0.12940733614956712</c:v>
                </c:pt>
                <c:pt idx="5">
                  <c:v>0.13224552560762035</c:v>
                </c:pt>
                <c:pt idx="6">
                  <c:v>0.1368812769010043</c:v>
                </c:pt>
                <c:pt idx="7">
                  <c:v>0.13888374676045909</c:v>
                </c:pt>
                <c:pt idx="8">
                  <c:v>0.14181040367724024</c:v>
                </c:pt>
                <c:pt idx="9">
                  <c:v>0.14328965205603253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C7-4DA7-9FB4-C4683300E5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028968"/>
        <c:axId val="459029360"/>
      </c:lineChart>
      <c:catAx>
        <c:axId val="459028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sz="800">
                <a:latin typeface="+mn-lt"/>
              </a:defRPr>
            </a:pPr>
            <a:endParaRPr lang="en-US"/>
          </a:p>
        </c:txPr>
        <c:crossAx val="459029360"/>
        <c:crosses val="autoZero"/>
        <c:auto val="1"/>
        <c:lblAlgn val="ctr"/>
        <c:lblOffset val="100"/>
        <c:noMultiLvlLbl val="0"/>
      </c:catAx>
      <c:valAx>
        <c:axId val="4590293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</a:ln>
        </c:spPr>
        <c:txPr>
          <a:bodyPr/>
          <a:lstStyle/>
          <a:p>
            <a:pPr>
              <a:defRPr sz="800">
                <a:latin typeface="+mn-lt"/>
              </a:defRPr>
            </a:pPr>
            <a:endParaRPr lang="en-US"/>
          </a:p>
        </c:txPr>
        <c:crossAx val="459028968"/>
        <c:crossesAt val="1"/>
        <c:crossBetween val="midCat"/>
      </c:valAx>
    </c:plotArea>
    <c:legend>
      <c:legendPos val="b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7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38</xdr:row>
      <xdr:rowOff>0</xdr:rowOff>
    </xdr:from>
    <xdr:to>
      <xdr:col>5</xdr:col>
      <xdr:colOff>0</xdr:colOff>
      <xdr:row>48</xdr:row>
      <xdr:rowOff>133350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E9A0592-E347-42DF-898C-E7614D2B8E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587375</xdr:colOff>
      <xdr:row>38</xdr:row>
      <xdr:rowOff>158750</xdr:rowOff>
    </xdr:from>
    <xdr:to>
      <xdr:col>10</xdr:col>
      <xdr:colOff>57150</xdr:colOff>
      <xdr:row>50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4380B80-68E7-4C21-ADE3-34ECA035787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eadcountByLeve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DataDiges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8D100"/>
      </a:accent1>
      <a:accent2>
        <a:srgbClr val="000000"/>
      </a:accent2>
      <a:accent3>
        <a:srgbClr val="7F7F7F"/>
      </a:accent3>
      <a:accent4>
        <a:srgbClr val="D2D2D2"/>
      </a:accent4>
      <a:accent5>
        <a:srgbClr val="FFEC8F"/>
      </a:accent5>
      <a:accent6>
        <a:srgbClr val="FFF6C9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A6307-790C-441D-938B-D5C5F4F2D3F3}">
  <sheetPr>
    <pageSetUpPr fitToPage="1"/>
  </sheetPr>
  <dimension ref="A1:N52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N14" sqref="N14"/>
    </sheetView>
  </sheetViews>
  <sheetFormatPr defaultColWidth="9" defaultRowHeight="12.5" x14ac:dyDescent="0.25"/>
  <cols>
    <col min="1" max="2" width="2.58203125" style="1" customWidth="1"/>
    <col min="3" max="3" width="28.75" style="1" customWidth="1"/>
    <col min="4" max="14" width="10.58203125" style="1" customWidth="1"/>
    <col min="15" max="16384" width="9" style="1"/>
  </cols>
  <sheetData>
    <row r="1" spans="1:14" ht="14" x14ac:dyDescent="0.3">
      <c r="A1" s="2" t="s">
        <v>15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5"/>
    </row>
    <row r="2" spans="1:14" ht="6" customHeight="1" x14ac:dyDescent="0.3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25">
      <c r="A3" s="5" t="s">
        <v>16</v>
      </c>
      <c r="B3" s="6"/>
      <c r="C3" s="6"/>
      <c r="D3" s="7">
        <v>2014</v>
      </c>
      <c r="E3" s="7">
        <v>2015</v>
      </c>
      <c r="F3" s="7">
        <v>2016</v>
      </c>
      <c r="G3" s="7">
        <v>2017</v>
      </c>
      <c r="H3" s="7">
        <v>2018</v>
      </c>
      <c r="I3" s="7">
        <v>2019</v>
      </c>
      <c r="J3" s="7">
        <v>2020</v>
      </c>
      <c r="K3" s="7">
        <v>2021</v>
      </c>
      <c r="L3" s="7">
        <v>2022</v>
      </c>
      <c r="M3" s="7">
        <v>2023</v>
      </c>
      <c r="N3" s="17"/>
    </row>
    <row r="4" spans="1:14" x14ac:dyDescent="0.25">
      <c r="A4" s="9"/>
      <c r="B4" s="24" t="s">
        <v>1</v>
      </c>
      <c r="C4" s="9"/>
      <c r="D4" s="32">
        <f t="shared" ref="D4:I4" si="0">SUM(D5:D13)</f>
        <v>4296</v>
      </c>
      <c r="E4" s="32">
        <f t="shared" si="0"/>
        <v>5190</v>
      </c>
      <c r="F4" s="32">
        <f t="shared" si="0"/>
        <v>5691</v>
      </c>
      <c r="G4" s="32">
        <f t="shared" si="0"/>
        <v>5736</v>
      </c>
      <c r="H4" s="32">
        <f t="shared" si="0"/>
        <v>5586</v>
      </c>
      <c r="I4" s="32">
        <f t="shared" si="0"/>
        <v>5357</v>
      </c>
      <c r="J4" s="32">
        <f t="shared" ref="J4" si="1">SUM(J5:J13)</f>
        <v>5100</v>
      </c>
      <c r="K4" s="32">
        <f t="shared" ref="K4:L4" si="2">SUM(K5:K13)</f>
        <v>4675</v>
      </c>
      <c r="L4" s="32">
        <f t="shared" si="2"/>
        <v>4760</v>
      </c>
      <c r="M4" s="32">
        <f t="shared" ref="M4" si="3">SUM(M5:M13)</f>
        <v>4732</v>
      </c>
      <c r="N4" s="32"/>
    </row>
    <row r="5" spans="1:14" x14ac:dyDescent="0.25">
      <c r="A5" s="9"/>
      <c r="B5" s="26"/>
      <c r="C5" s="16" t="s">
        <v>3</v>
      </c>
      <c r="D5" s="31">
        <v>580</v>
      </c>
      <c r="E5" s="31">
        <v>824</v>
      </c>
      <c r="F5" s="31">
        <v>938</v>
      </c>
      <c r="G5" s="31">
        <v>920</v>
      </c>
      <c r="H5" s="31">
        <v>892</v>
      </c>
      <c r="I5" s="31">
        <v>875</v>
      </c>
      <c r="J5" s="31">
        <v>850</v>
      </c>
      <c r="K5" s="31">
        <v>810</v>
      </c>
      <c r="L5" s="31">
        <v>853</v>
      </c>
      <c r="M5" s="31">
        <v>884</v>
      </c>
      <c r="N5" s="31"/>
    </row>
    <row r="6" spans="1:14" x14ac:dyDescent="0.25">
      <c r="A6" s="9"/>
      <c r="B6" s="13"/>
      <c r="C6" s="16" t="s">
        <v>4</v>
      </c>
      <c r="D6" s="31">
        <v>7</v>
      </c>
      <c r="E6" s="31">
        <v>10</v>
      </c>
      <c r="F6" s="31">
        <v>11</v>
      </c>
      <c r="G6" s="31">
        <v>15</v>
      </c>
      <c r="H6" s="31">
        <v>15</v>
      </c>
      <c r="I6" s="31">
        <v>18</v>
      </c>
      <c r="J6" s="31">
        <v>15</v>
      </c>
      <c r="K6" s="31">
        <v>14</v>
      </c>
      <c r="L6" s="31">
        <v>13</v>
      </c>
      <c r="M6" s="31">
        <v>9</v>
      </c>
      <c r="N6" s="31"/>
    </row>
    <row r="7" spans="1:14" x14ac:dyDescent="0.25">
      <c r="A7" s="9"/>
      <c r="B7" s="13"/>
      <c r="C7" s="16" t="s">
        <v>5</v>
      </c>
      <c r="D7" s="31">
        <v>167</v>
      </c>
      <c r="E7" s="31">
        <v>255</v>
      </c>
      <c r="F7" s="31">
        <v>296</v>
      </c>
      <c r="G7" s="31">
        <v>313</v>
      </c>
      <c r="H7" s="31">
        <v>345</v>
      </c>
      <c r="I7" s="31">
        <v>322</v>
      </c>
      <c r="J7" s="31">
        <v>328</v>
      </c>
      <c r="K7" s="31">
        <v>345</v>
      </c>
      <c r="L7" s="31">
        <v>341</v>
      </c>
      <c r="M7" s="31">
        <v>319</v>
      </c>
      <c r="N7" s="31"/>
    </row>
    <row r="8" spans="1:14" x14ac:dyDescent="0.25">
      <c r="A8" s="9"/>
      <c r="B8" s="13"/>
      <c r="C8" s="16" t="s">
        <v>6</v>
      </c>
      <c r="D8" s="31">
        <v>235</v>
      </c>
      <c r="E8" s="31">
        <v>310</v>
      </c>
      <c r="F8" s="31">
        <v>347</v>
      </c>
      <c r="G8" s="31">
        <v>321</v>
      </c>
      <c r="H8" s="31">
        <v>297</v>
      </c>
      <c r="I8" s="31">
        <v>282</v>
      </c>
      <c r="J8" s="31">
        <v>270</v>
      </c>
      <c r="K8" s="31">
        <v>271</v>
      </c>
      <c r="L8" s="31">
        <v>279</v>
      </c>
      <c r="M8" s="31">
        <v>288</v>
      </c>
      <c r="N8" s="31"/>
    </row>
    <row r="9" spans="1:14" x14ac:dyDescent="0.25">
      <c r="A9" s="9"/>
      <c r="B9" s="13"/>
      <c r="C9" s="16" t="s">
        <v>7</v>
      </c>
      <c r="D9" s="31">
        <v>8</v>
      </c>
      <c r="E9" s="31">
        <v>8</v>
      </c>
      <c r="F9" s="31">
        <v>8</v>
      </c>
      <c r="G9" s="31">
        <v>7</v>
      </c>
      <c r="H9" s="31">
        <v>6</v>
      </c>
      <c r="I9" s="31">
        <v>6</v>
      </c>
      <c r="J9" s="31">
        <v>5</v>
      </c>
      <c r="K9" s="31">
        <v>4</v>
      </c>
      <c r="L9" s="31">
        <v>8</v>
      </c>
      <c r="M9" s="31">
        <v>9</v>
      </c>
      <c r="N9" s="31"/>
    </row>
    <row r="10" spans="1:14" x14ac:dyDescent="0.25">
      <c r="A10" s="9"/>
      <c r="B10" s="13"/>
      <c r="C10" s="16" t="s">
        <v>17</v>
      </c>
      <c r="D10" s="31">
        <v>104</v>
      </c>
      <c r="E10" s="31">
        <v>138</v>
      </c>
      <c r="F10" s="31">
        <v>159</v>
      </c>
      <c r="G10" s="31">
        <v>172</v>
      </c>
      <c r="H10" s="31">
        <v>158</v>
      </c>
      <c r="I10" s="31">
        <v>156</v>
      </c>
      <c r="J10" s="31">
        <v>147</v>
      </c>
      <c r="K10" s="31">
        <v>132</v>
      </c>
      <c r="L10" s="31">
        <v>149</v>
      </c>
      <c r="M10" s="31">
        <v>167</v>
      </c>
      <c r="N10" s="31"/>
    </row>
    <row r="11" spans="1:14" x14ac:dyDescent="0.25">
      <c r="A11" s="9"/>
      <c r="B11" s="13"/>
      <c r="C11" s="16" t="s">
        <v>18</v>
      </c>
      <c r="D11" s="31">
        <v>32</v>
      </c>
      <c r="E11" s="31">
        <v>47</v>
      </c>
      <c r="F11" s="31">
        <v>51</v>
      </c>
      <c r="G11" s="31">
        <v>52</v>
      </c>
      <c r="H11" s="31">
        <v>49</v>
      </c>
      <c r="I11" s="31">
        <v>50</v>
      </c>
      <c r="J11" s="31">
        <v>44</v>
      </c>
      <c r="K11" s="31">
        <v>48</v>
      </c>
      <c r="L11" s="31">
        <v>48</v>
      </c>
      <c r="M11" s="31">
        <v>41</v>
      </c>
      <c r="N11" s="31"/>
    </row>
    <row r="12" spans="1:14" x14ac:dyDescent="0.25">
      <c r="A12" s="9"/>
      <c r="B12" s="13"/>
      <c r="C12" s="18" t="s">
        <v>8</v>
      </c>
      <c r="D12" s="31">
        <v>2997</v>
      </c>
      <c r="E12" s="31">
        <v>3464</v>
      </c>
      <c r="F12" s="31">
        <v>3802</v>
      </c>
      <c r="G12" s="31">
        <v>3869</v>
      </c>
      <c r="H12" s="31">
        <v>3745</v>
      </c>
      <c r="I12" s="31">
        <v>3564</v>
      </c>
      <c r="J12" s="31">
        <v>3359</v>
      </c>
      <c r="K12" s="31">
        <v>2982</v>
      </c>
      <c r="L12" s="31">
        <v>2995</v>
      </c>
      <c r="M12" s="31">
        <v>2936</v>
      </c>
      <c r="N12" s="31"/>
    </row>
    <row r="13" spans="1:14" x14ac:dyDescent="0.25">
      <c r="A13" s="9"/>
      <c r="B13" s="13"/>
      <c r="C13" s="37" t="s">
        <v>9</v>
      </c>
      <c r="D13" s="38">
        <v>166</v>
      </c>
      <c r="E13" s="38">
        <v>134</v>
      </c>
      <c r="F13" s="38">
        <v>79</v>
      </c>
      <c r="G13" s="38">
        <v>67</v>
      </c>
      <c r="H13" s="38">
        <v>79</v>
      </c>
      <c r="I13" s="38">
        <v>84</v>
      </c>
      <c r="J13" s="38">
        <v>82</v>
      </c>
      <c r="K13" s="38">
        <v>69</v>
      </c>
      <c r="L13" s="38">
        <v>74</v>
      </c>
      <c r="M13" s="38">
        <v>79</v>
      </c>
      <c r="N13" s="41"/>
    </row>
    <row r="14" spans="1:14" ht="13" x14ac:dyDescent="0.3">
      <c r="A14" s="9"/>
      <c r="B14" s="25"/>
      <c r="C14" s="39" t="s">
        <v>11</v>
      </c>
      <c r="D14" s="40">
        <f t="shared" ref="D14:L14" si="4">(+D5+D6+D7+D8+D9+D10+D11)/D$4</f>
        <v>0.26373370577281191</v>
      </c>
      <c r="E14" s="40">
        <f t="shared" si="4"/>
        <v>0.30674373795761078</v>
      </c>
      <c r="F14" s="40">
        <f t="shared" si="4"/>
        <v>0.31804603760323319</v>
      </c>
      <c r="G14" s="40">
        <f t="shared" si="4"/>
        <v>0.31380753138075312</v>
      </c>
      <c r="H14" s="40">
        <f t="shared" si="4"/>
        <v>0.31543143573218763</v>
      </c>
      <c r="I14" s="40">
        <f t="shared" si="4"/>
        <v>0.31902184058241551</v>
      </c>
      <c r="J14" s="40">
        <f t="shared" si="4"/>
        <v>0.32529411764705884</v>
      </c>
      <c r="K14" s="40">
        <f t="shared" si="4"/>
        <v>0.347379679144385</v>
      </c>
      <c r="L14" s="40">
        <f t="shared" si="4"/>
        <v>0.35525210084033615</v>
      </c>
      <c r="M14" s="40">
        <f t="shared" ref="M14" si="5">(+M5+M6+M7+M8+M9+M10+M11)/M$4</f>
        <v>0.36284868977176671</v>
      </c>
      <c r="N14" s="42"/>
    </row>
    <row r="15" spans="1:14" ht="13" x14ac:dyDescent="0.3">
      <c r="A15" s="9"/>
      <c r="B15" s="30"/>
      <c r="C15" s="21" t="s">
        <v>19</v>
      </c>
      <c r="D15" s="23">
        <f t="shared" ref="D15:L15" si="6">(+D5+D6+D8+D9+D10)/D4</f>
        <v>0.21741154562383613</v>
      </c>
      <c r="E15" s="23">
        <f t="shared" si="6"/>
        <v>0.24855491329479767</v>
      </c>
      <c r="F15" s="23">
        <f t="shared" si="6"/>
        <v>0.25707257072570727</v>
      </c>
      <c r="G15" s="23">
        <f t="shared" si="6"/>
        <v>0.25017433751743373</v>
      </c>
      <c r="H15" s="23">
        <f t="shared" si="6"/>
        <v>0.24489795918367346</v>
      </c>
      <c r="I15" s="23">
        <f t="shared" si="6"/>
        <v>0.24957998879970134</v>
      </c>
      <c r="J15" s="23">
        <f t="shared" si="6"/>
        <v>0.25235294117647061</v>
      </c>
      <c r="K15" s="23">
        <f t="shared" si="6"/>
        <v>0.26331550802139037</v>
      </c>
      <c r="L15" s="23">
        <f t="shared" si="6"/>
        <v>0.27352941176470591</v>
      </c>
      <c r="M15" s="23">
        <f t="shared" ref="M15" si="7">(+M5+M6+M8+M9+M10)/M4</f>
        <v>0.286770921386306</v>
      </c>
      <c r="N15" s="43"/>
    </row>
    <row r="16" spans="1:14" x14ac:dyDescent="0.25">
      <c r="A16" s="9"/>
      <c r="B16" s="24" t="s">
        <v>2</v>
      </c>
      <c r="C16" s="9"/>
      <c r="D16" s="33">
        <f t="shared" ref="D16:I16" si="8">SUM(D17:D25)</f>
        <v>15492</v>
      </c>
      <c r="E16" s="33">
        <f t="shared" si="8"/>
        <v>15452</v>
      </c>
      <c r="F16" s="33">
        <f t="shared" si="8"/>
        <v>16190</v>
      </c>
      <c r="G16" s="33">
        <f t="shared" si="8"/>
        <v>16638</v>
      </c>
      <c r="H16" s="33">
        <f t="shared" si="8"/>
        <v>16563</v>
      </c>
      <c r="I16" s="33">
        <f t="shared" si="8"/>
        <v>16798</v>
      </c>
      <c r="J16" s="33">
        <f t="shared" ref="J16" si="9">SUM(J17:J25)</f>
        <v>16382</v>
      </c>
      <c r="K16" s="33">
        <f t="shared" ref="K16:L16" si="10">SUM(K17:K25)</f>
        <v>16357</v>
      </c>
      <c r="L16" s="33">
        <f t="shared" si="10"/>
        <v>16798</v>
      </c>
      <c r="M16" s="33">
        <f t="shared" ref="M16" si="11">SUM(M17:M25)</f>
        <v>17048</v>
      </c>
      <c r="N16" s="33"/>
    </row>
    <row r="17" spans="1:14" x14ac:dyDescent="0.25">
      <c r="A17" s="9"/>
      <c r="B17" s="26"/>
      <c r="C17" s="16" t="s">
        <v>3</v>
      </c>
      <c r="D17" s="31">
        <v>831</v>
      </c>
      <c r="E17" s="31">
        <v>840</v>
      </c>
      <c r="F17" s="31">
        <v>877</v>
      </c>
      <c r="G17" s="31">
        <v>904</v>
      </c>
      <c r="H17" s="31">
        <v>932</v>
      </c>
      <c r="I17" s="31">
        <v>966</v>
      </c>
      <c r="J17" s="31">
        <v>980</v>
      </c>
      <c r="K17" s="31">
        <v>1016</v>
      </c>
      <c r="L17" s="31">
        <v>1094</v>
      </c>
      <c r="M17" s="31">
        <v>1126</v>
      </c>
      <c r="N17" s="31"/>
    </row>
    <row r="18" spans="1:14" x14ac:dyDescent="0.25">
      <c r="A18" s="9"/>
      <c r="B18" s="18"/>
      <c r="C18" s="16" t="s">
        <v>4</v>
      </c>
      <c r="D18" s="31">
        <v>25</v>
      </c>
      <c r="E18" s="31">
        <v>25</v>
      </c>
      <c r="F18" s="31">
        <v>28</v>
      </c>
      <c r="G18" s="31">
        <v>27</v>
      </c>
      <c r="H18" s="31">
        <v>26</v>
      </c>
      <c r="I18" s="31">
        <v>30</v>
      </c>
      <c r="J18" s="31">
        <v>22</v>
      </c>
      <c r="K18" s="31">
        <v>19</v>
      </c>
      <c r="L18" s="31">
        <v>18</v>
      </c>
      <c r="M18" s="31">
        <v>20</v>
      </c>
      <c r="N18" s="31"/>
    </row>
    <row r="19" spans="1:14" x14ac:dyDescent="0.25">
      <c r="A19" s="9"/>
      <c r="B19" s="18"/>
      <c r="C19" s="16" t="s">
        <v>5</v>
      </c>
      <c r="D19" s="31">
        <v>543</v>
      </c>
      <c r="E19" s="31">
        <v>613</v>
      </c>
      <c r="F19" s="31">
        <v>682</v>
      </c>
      <c r="G19" s="31">
        <v>708</v>
      </c>
      <c r="H19" s="31">
        <v>668</v>
      </c>
      <c r="I19" s="31">
        <v>651</v>
      </c>
      <c r="J19" s="31">
        <v>695</v>
      </c>
      <c r="K19" s="31">
        <v>723</v>
      </c>
      <c r="L19" s="31">
        <v>722</v>
      </c>
      <c r="M19" s="31">
        <v>714</v>
      </c>
      <c r="N19" s="31"/>
    </row>
    <row r="20" spans="1:14" x14ac:dyDescent="0.25">
      <c r="A20" s="9"/>
      <c r="B20" s="18"/>
      <c r="C20" s="16" t="s">
        <v>6</v>
      </c>
      <c r="D20" s="31">
        <v>412</v>
      </c>
      <c r="E20" s="31">
        <v>437</v>
      </c>
      <c r="F20" s="31">
        <v>467</v>
      </c>
      <c r="G20" s="31">
        <v>477</v>
      </c>
      <c r="H20" s="31">
        <v>424</v>
      </c>
      <c r="I20" s="31">
        <v>404</v>
      </c>
      <c r="J20" s="31">
        <v>415</v>
      </c>
      <c r="K20" s="31">
        <v>385</v>
      </c>
      <c r="L20" s="31">
        <v>384</v>
      </c>
      <c r="M20" s="31">
        <v>356</v>
      </c>
      <c r="N20" s="31"/>
    </row>
    <row r="21" spans="1:14" x14ac:dyDescent="0.25">
      <c r="A21" s="9"/>
      <c r="B21" s="18"/>
      <c r="C21" s="16" t="s">
        <v>7</v>
      </c>
      <c r="D21" s="31">
        <v>14</v>
      </c>
      <c r="E21" s="31">
        <v>15</v>
      </c>
      <c r="F21" s="31">
        <v>15</v>
      </c>
      <c r="G21" s="31">
        <v>16</v>
      </c>
      <c r="H21" s="31">
        <v>14</v>
      </c>
      <c r="I21" s="31">
        <v>12</v>
      </c>
      <c r="J21" s="31">
        <v>12</v>
      </c>
      <c r="K21" s="31">
        <v>12</v>
      </c>
      <c r="L21" s="31">
        <v>7</v>
      </c>
      <c r="M21" s="31">
        <v>5</v>
      </c>
      <c r="N21" s="31"/>
    </row>
    <row r="22" spans="1:14" x14ac:dyDescent="0.25">
      <c r="A22" s="9"/>
      <c r="B22" s="18"/>
      <c r="C22" s="16" t="s">
        <v>17</v>
      </c>
      <c r="D22" s="31">
        <v>229</v>
      </c>
      <c r="E22" s="31">
        <v>261</v>
      </c>
      <c r="F22" s="31">
        <v>269</v>
      </c>
      <c r="G22" s="31">
        <v>298</v>
      </c>
      <c r="H22" s="31">
        <v>330</v>
      </c>
      <c r="I22" s="31">
        <v>347</v>
      </c>
      <c r="J22" s="31">
        <v>337</v>
      </c>
      <c r="K22" s="31">
        <v>338</v>
      </c>
      <c r="L22" s="31">
        <v>311</v>
      </c>
      <c r="M22" s="31">
        <v>307</v>
      </c>
      <c r="N22" s="31"/>
    </row>
    <row r="23" spans="1:14" x14ac:dyDescent="0.25">
      <c r="A23" s="9"/>
      <c r="B23" s="18"/>
      <c r="C23" s="16" t="s">
        <v>18</v>
      </c>
      <c r="D23" s="31">
        <v>152</v>
      </c>
      <c r="E23" s="31">
        <v>156</v>
      </c>
      <c r="F23" s="31">
        <v>199</v>
      </c>
      <c r="G23" s="31">
        <v>220</v>
      </c>
      <c r="H23" s="31">
        <v>241</v>
      </c>
      <c r="I23" s="31">
        <v>250</v>
      </c>
      <c r="J23" s="31">
        <v>269</v>
      </c>
      <c r="K23" s="31">
        <v>288</v>
      </c>
      <c r="L23" s="31">
        <v>314</v>
      </c>
      <c r="M23" s="31">
        <v>336</v>
      </c>
      <c r="N23" s="31"/>
    </row>
    <row r="24" spans="1:14" x14ac:dyDescent="0.25">
      <c r="A24" s="9"/>
      <c r="B24" s="18"/>
      <c r="C24" s="18" t="s">
        <v>8</v>
      </c>
      <c r="D24" s="31">
        <v>12171</v>
      </c>
      <c r="E24" s="31">
        <v>12235</v>
      </c>
      <c r="F24" s="31">
        <v>12934</v>
      </c>
      <c r="G24" s="31">
        <v>13412</v>
      </c>
      <c r="H24" s="31">
        <v>13562</v>
      </c>
      <c r="I24" s="31">
        <v>13705</v>
      </c>
      <c r="J24" s="31">
        <v>13229</v>
      </c>
      <c r="K24" s="31">
        <v>13061</v>
      </c>
      <c r="L24" s="31">
        <v>13351</v>
      </c>
      <c r="M24" s="31">
        <v>13543</v>
      </c>
      <c r="N24" s="31"/>
    </row>
    <row r="25" spans="1:14" x14ac:dyDescent="0.25">
      <c r="A25" s="9"/>
      <c r="B25" s="18"/>
      <c r="C25" s="37" t="s">
        <v>9</v>
      </c>
      <c r="D25" s="38">
        <v>1115</v>
      </c>
      <c r="E25" s="38">
        <v>870</v>
      </c>
      <c r="F25" s="38">
        <v>719</v>
      </c>
      <c r="G25" s="38">
        <v>576</v>
      </c>
      <c r="H25" s="38">
        <v>366</v>
      </c>
      <c r="I25" s="38">
        <v>433</v>
      </c>
      <c r="J25" s="38">
        <v>423</v>
      </c>
      <c r="K25" s="38">
        <v>515</v>
      </c>
      <c r="L25" s="38">
        <v>597</v>
      </c>
      <c r="M25" s="38">
        <v>641</v>
      </c>
      <c r="N25" s="41"/>
    </row>
    <row r="26" spans="1:14" x14ac:dyDescent="0.25">
      <c r="A26" s="9"/>
      <c r="C26" s="39" t="s">
        <v>11</v>
      </c>
      <c r="D26" s="40">
        <f t="shared" ref="D26:L26" si="12">(+D17+D18+D19+D20+D21+D22+D23)/D$16</f>
        <v>0.14239607539375163</v>
      </c>
      <c r="E26" s="40">
        <f t="shared" si="12"/>
        <v>0.15188972301320217</v>
      </c>
      <c r="F26" s="40">
        <f t="shared" si="12"/>
        <v>0.15670166769610872</v>
      </c>
      <c r="G26" s="40">
        <f t="shared" si="12"/>
        <v>0.15927395119605722</v>
      </c>
      <c r="H26" s="40">
        <f t="shared" si="12"/>
        <v>0.15908953691964017</v>
      </c>
      <c r="I26" s="40">
        <f t="shared" si="12"/>
        <v>0.15835218478390284</v>
      </c>
      <c r="J26" s="40">
        <f t="shared" si="12"/>
        <v>0.16664631913075326</v>
      </c>
      <c r="K26" s="40">
        <f t="shared" si="12"/>
        <v>0.17001895213058629</v>
      </c>
      <c r="L26" s="40">
        <f t="shared" si="12"/>
        <v>0.1696630551256102</v>
      </c>
      <c r="M26" s="40">
        <f t="shared" ref="M26" si="13">(+M17+M18+M19+M20+M21+M22+M23)/M$16</f>
        <v>0.16799624589394652</v>
      </c>
      <c r="N26" s="42"/>
    </row>
    <row r="27" spans="1:14" ht="13" x14ac:dyDescent="0.3">
      <c r="A27" s="9"/>
      <c r="B27" s="30"/>
      <c r="C27" s="21" t="s">
        <v>19</v>
      </c>
      <c r="D27" s="23">
        <f t="shared" ref="D27:L27" si="14">(+D17+D18+D20+D21+D22)/D16</f>
        <v>9.7534211205783636E-2</v>
      </c>
      <c r="E27" s="23">
        <f t="shared" si="14"/>
        <v>0.10212270256277504</v>
      </c>
      <c r="F27" s="23">
        <f t="shared" si="14"/>
        <v>0.10228536133415689</v>
      </c>
      <c r="G27" s="23">
        <f t="shared" si="14"/>
        <v>0.10349801658853228</v>
      </c>
      <c r="H27" s="23">
        <f t="shared" si="14"/>
        <v>0.10420817484755177</v>
      </c>
      <c r="I27" s="23">
        <f t="shared" si="14"/>
        <v>0.1047148470055959</v>
      </c>
      <c r="J27" s="23">
        <f t="shared" si="14"/>
        <v>0.1078012452691979</v>
      </c>
      <c r="K27" s="23">
        <f t="shared" si="14"/>
        <v>0.10821055205722321</v>
      </c>
      <c r="L27" s="23">
        <f t="shared" si="14"/>
        <v>0.1079890463150375</v>
      </c>
      <c r="M27" s="23">
        <f t="shared" ref="M27" si="15">(+M17+M18+M20+M21+M22)/M16</f>
        <v>0.10640544345377757</v>
      </c>
      <c r="N27" s="43"/>
    </row>
    <row r="28" spans="1:14" x14ac:dyDescent="0.25">
      <c r="A28" s="9"/>
      <c r="B28" s="34" t="s">
        <v>10</v>
      </c>
      <c r="C28" s="35"/>
      <c r="D28" s="36">
        <v>2430</v>
      </c>
      <c r="E28" s="36">
        <v>2591</v>
      </c>
      <c r="F28" s="36">
        <v>2474</v>
      </c>
      <c r="G28" s="36">
        <v>2060</v>
      </c>
      <c r="H28" s="36">
        <v>1760</v>
      </c>
      <c r="I28" s="36">
        <v>1256</v>
      </c>
      <c r="J28" s="36">
        <v>822</v>
      </c>
      <c r="K28" s="36">
        <v>576</v>
      </c>
      <c r="L28" s="36">
        <v>415</v>
      </c>
      <c r="M28" s="36">
        <v>350</v>
      </c>
      <c r="N28" s="44"/>
    </row>
    <row r="29" spans="1:14" x14ac:dyDescent="0.25">
      <c r="A29" s="9"/>
      <c r="B29" s="24" t="s">
        <v>0</v>
      </c>
      <c r="C29" s="27"/>
      <c r="D29" s="32">
        <f t="shared" ref="D29:L29" si="16">+D4+D16+D28</f>
        <v>22218</v>
      </c>
      <c r="E29" s="32">
        <f t="shared" si="16"/>
        <v>23233</v>
      </c>
      <c r="F29" s="32">
        <f t="shared" si="16"/>
        <v>24355</v>
      </c>
      <c r="G29" s="32">
        <f t="shared" si="16"/>
        <v>24434</v>
      </c>
      <c r="H29" s="32">
        <f t="shared" si="16"/>
        <v>23909</v>
      </c>
      <c r="I29" s="32">
        <f t="shared" si="16"/>
        <v>23411</v>
      </c>
      <c r="J29" s="32">
        <f t="shared" si="16"/>
        <v>22304</v>
      </c>
      <c r="K29" s="32">
        <f t="shared" si="16"/>
        <v>21608</v>
      </c>
      <c r="L29" s="32">
        <f t="shared" si="16"/>
        <v>21973</v>
      </c>
      <c r="M29" s="32">
        <f t="shared" ref="M29" si="17">+M4+M16+M28</f>
        <v>22130</v>
      </c>
      <c r="N29" s="32"/>
    </row>
    <row r="30" spans="1:14" x14ac:dyDescent="0.25">
      <c r="A30" s="9"/>
      <c r="B30" s="20" t="s">
        <v>13</v>
      </c>
      <c r="C30" s="27"/>
      <c r="D30" s="22">
        <f t="shared" ref="D30:L30" si="18">+D4/D29</f>
        <v>0.19335673778017823</v>
      </c>
      <c r="E30" s="22">
        <f t="shared" si="18"/>
        <v>0.22338914475100075</v>
      </c>
      <c r="F30" s="22">
        <f t="shared" si="18"/>
        <v>0.23366865120098543</v>
      </c>
      <c r="G30" s="22">
        <f t="shared" si="18"/>
        <v>0.23475484979945976</v>
      </c>
      <c r="H30" s="22">
        <f t="shared" si="18"/>
        <v>0.23363586933790623</v>
      </c>
      <c r="I30" s="22">
        <f t="shared" si="18"/>
        <v>0.22882405706719064</v>
      </c>
      <c r="J30" s="22">
        <f t="shared" si="18"/>
        <v>0.22865853658536586</v>
      </c>
      <c r="K30" s="22">
        <f t="shared" si="18"/>
        <v>0.2163550536838208</v>
      </c>
      <c r="L30" s="22">
        <f t="shared" si="18"/>
        <v>0.21662949984071361</v>
      </c>
      <c r="M30" s="22">
        <f t="shared" ref="M30" si="19">+M4/M29</f>
        <v>0.21382738364211479</v>
      </c>
      <c r="N30" s="22"/>
    </row>
    <row r="31" spans="1:14" x14ac:dyDescent="0.25">
      <c r="A31" s="9"/>
      <c r="B31" s="20" t="s">
        <v>11</v>
      </c>
      <c r="C31" s="27"/>
      <c r="D31" s="22">
        <f t="shared" ref="D31:L31" si="20">SUM(D5:D11,D17:D23)/D29</f>
        <v>0.15028355387523629</v>
      </c>
      <c r="E31" s="22">
        <f t="shared" si="20"/>
        <v>0.16954332199888089</v>
      </c>
      <c r="F31" s="22">
        <f t="shared" si="20"/>
        <v>0.17848491069595565</v>
      </c>
      <c r="G31" s="22">
        <f t="shared" si="20"/>
        <v>0.18212327085209135</v>
      </c>
      <c r="H31" s="22">
        <f t="shared" si="20"/>
        <v>0.18390564222677652</v>
      </c>
      <c r="I31" s="22">
        <f t="shared" si="20"/>
        <v>0.18662167357225237</v>
      </c>
      <c r="J31" s="22">
        <f t="shared" si="20"/>
        <v>0.19678084648493543</v>
      </c>
      <c r="K31" s="22">
        <f t="shared" si="20"/>
        <v>0.20385968159940762</v>
      </c>
      <c r="L31" s="22">
        <f t="shared" si="20"/>
        <v>0.20666272243207573</v>
      </c>
      <c r="M31" s="22">
        <f t="shared" ref="M31" si="21">SUM(M5:M11,M17:M23)/M29</f>
        <v>0.2070040668775418</v>
      </c>
      <c r="N31" s="22"/>
    </row>
    <row r="32" spans="1:14" x14ac:dyDescent="0.25">
      <c r="A32" s="8"/>
      <c r="B32" s="20" t="s">
        <v>19</v>
      </c>
      <c r="C32" s="27"/>
      <c r="D32" s="22">
        <f t="shared" ref="D32:L32" si="22">SUM(D5:D6,D8:D10,D17:D18,D20:D22)/D29</f>
        <v>0.11004590872265731</v>
      </c>
      <c r="E32" s="22">
        <f t="shared" si="22"/>
        <v>0.12344509964274954</v>
      </c>
      <c r="F32" s="22">
        <f t="shared" si="22"/>
        <v>0.12806405255594333</v>
      </c>
      <c r="G32" s="22">
        <f t="shared" si="22"/>
        <v>0.12920520586068593</v>
      </c>
      <c r="H32" s="22">
        <f t="shared" si="22"/>
        <v>0.12940733614956712</v>
      </c>
      <c r="I32" s="22">
        <f t="shared" si="22"/>
        <v>0.13224552560762035</v>
      </c>
      <c r="J32" s="22">
        <f t="shared" si="22"/>
        <v>0.1368812769010043</v>
      </c>
      <c r="K32" s="22">
        <f t="shared" si="22"/>
        <v>0.13888374676045909</v>
      </c>
      <c r="L32" s="22">
        <f t="shared" si="22"/>
        <v>0.14181040367724024</v>
      </c>
      <c r="M32" s="22">
        <f t="shared" ref="M32" si="23">SUM(M5:M6,M8:M10,M17:M18,M20:M22)/M29</f>
        <v>0.14328965205603253</v>
      </c>
      <c r="N32" s="22"/>
    </row>
    <row r="33" spans="1:14" x14ac:dyDescent="0.25">
      <c r="A33" s="6"/>
      <c r="B33" s="28" t="s">
        <v>12</v>
      </c>
      <c r="C33" s="28"/>
      <c r="D33" s="29">
        <f t="shared" ref="D33:L33" si="24">+D28/D29</f>
        <v>0.10937078044828517</v>
      </c>
      <c r="E33" s="29">
        <f t="shared" si="24"/>
        <v>0.11152240347781173</v>
      </c>
      <c r="F33" s="29">
        <f t="shared" si="24"/>
        <v>0.10158078423321699</v>
      </c>
      <c r="G33" s="29">
        <f t="shared" si="24"/>
        <v>8.4308750102316449E-2</v>
      </c>
      <c r="H33" s="29">
        <f t="shared" si="24"/>
        <v>7.3612447195616715E-2</v>
      </c>
      <c r="I33" s="29">
        <f t="shared" si="24"/>
        <v>5.3649993592755539E-2</v>
      </c>
      <c r="J33" s="29">
        <f t="shared" si="24"/>
        <v>3.6854375896700146E-2</v>
      </c>
      <c r="K33" s="29">
        <f t="shared" si="24"/>
        <v>2.6656793780081452E-2</v>
      </c>
      <c r="L33" s="29">
        <f t="shared" si="24"/>
        <v>1.8886815637373138E-2</v>
      </c>
      <c r="M33" s="29">
        <f t="shared" ref="M33" si="25">+M28/M29</f>
        <v>1.5815634884771803E-2</v>
      </c>
      <c r="N33" s="43"/>
    </row>
    <row r="34" spans="1:14" x14ac:dyDescent="0.25">
      <c r="A34" s="8" t="s">
        <v>14</v>
      </c>
      <c r="B34" s="4"/>
      <c r="C34" s="4"/>
      <c r="D34" s="10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x14ac:dyDescent="0.25">
      <c r="A35" s="18" t="s">
        <v>20</v>
      </c>
      <c r="B35" s="19"/>
      <c r="C35" s="4"/>
      <c r="D35" s="10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x14ac:dyDescent="0.25">
      <c r="A36" s="18" t="s">
        <v>22</v>
      </c>
      <c r="B36" s="19"/>
      <c r="C36" s="4"/>
      <c r="D36" s="10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x14ac:dyDescent="0.25">
      <c r="A37" s="18" t="s">
        <v>23</v>
      </c>
      <c r="B37" s="4"/>
      <c r="C37" s="4"/>
      <c r="D37" s="10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x14ac:dyDescent="0.25">
      <c r="A38" s="8" t="s">
        <v>21</v>
      </c>
      <c r="B38" s="4"/>
      <c r="C38" s="4"/>
      <c r="D38" s="10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3.5" customHeight="1" x14ac:dyDescent="0.25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x14ac:dyDescent="0.25">
      <c r="A51" s="4"/>
      <c r="B51" s="8"/>
      <c r="C51" s="8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 spans="1:14" x14ac:dyDescent="0.25">
      <c r="A52" s="4"/>
      <c r="B52" s="8"/>
      <c r="C52" s="8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</sheetData>
  <printOptions horizontalCentered="1" verticalCentered="1"/>
  <pageMargins left="0.45" right="0.45" top="0.75" bottom="0.75" header="0.25" footer="0.3"/>
  <pageSetup scale="83" orientation="landscape" r:id="rId1"/>
  <headerFooter scaleWithDoc="0">
    <oddHeader>&amp;C&amp;G</oddHeader>
    <oddFooter xml:space="preserve">&amp;R&amp;"+,Italic"&amp;8Information and Resource Management, Office of the Provost          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ByEthnic</vt:lpstr>
      <vt:lpstr>ByEthnic!Print_Area</vt:lpstr>
    </vt:vector>
  </TitlesOfParts>
  <Company>University of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Yows, Kristina</dc:creator>
  <cp:lastModifiedBy>Yows, Kristina</cp:lastModifiedBy>
  <cp:lastPrinted>2023-09-16T00:58:38Z</cp:lastPrinted>
  <dcterms:created xsi:type="dcterms:W3CDTF">2015-12-04T21:49:47Z</dcterms:created>
  <dcterms:modified xsi:type="dcterms:W3CDTF">2024-01-12T20:45:38Z</dcterms:modified>
</cp:coreProperties>
</file>