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DA5D5584-C3AF-429D-8DE4-BCC88E6BA50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le" sheetId="11" r:id="rId1"/>
    <sheet name="Charts" sheetId="17" r:id="rId2"/>
    <sheet name="Pcts (Not to Print) Revised" sheetId="13" state="hidden" r:id="rId3"/>
  </sheets>
  <definedNames>
    <definedName name="_xlnm.Print_Area" localSheetId="1">Charts!$A$1:$M$41</definedName>
    <definedName name="_xlnm.Print_Area" localSheetId="2">'Pcts (Not to Print) Revised'!$A$1:$L$69</definedName>
    <definedName name="_xlnm.Print_Area" localSheetId="0">Table!$A$1:$L$89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9" i="13" l="1"/>
  <c r="V68" i="13"/>
  <c r="V67" i="13"/>
  <c r="V66" i="13"/>
  <c r="V65" i="13"/>
  <c r="V64" i="13"/>
  <c r="V63" i="13"/>
  <c r="V62" i="13"/>
  <c r="V59" i="13" s="1"/>
  <c r="V61" i="13"/>
  <c r="V60" i="13"/>
  <c r="V58" i="13"/>
  <c r="V57" i="13"/>
  <c r="V56" i="13"/>
  <c r="V55" i="13"/>
  <c r="V54" i="13"/>
  <c r="V53" i="13"/>
  <c r="V52" i="13"/>
  <c r="V51" i="13"/>
  <c r="V50" i="13"/>
  <c r="V48" i="13" s="1"/>
  <c r="V49" i="13"/>
  <c r="V47" i="13"/>
  <c r="V46" i="13"/>
  <c r="V45" i="13"/>
  <c r="V44" i="13"/>
  <c r="V43" i="13"/>
  <c r="V42" i="13"/>
  <c r="V41" i="13"/>
  <c r="V40" i="13"/>
  <c r="V39" i="13"/>
  <c r="V38" i="13"/>
  <c r="V36" i="13"/>
  <c r="V35" i="13"/>
  <c r="V34" i="13"/>
  <c r="V33" i="13"/>
  <c r="V32" i="13"/>
  <c r="V31" i="13"/>
  <c r="V30" i="13"/>
  <c r="V29" i="13"/>
  <c r="V28" i="13"/>
  <c r="V27" i="13"/>
  <c r="V25" i="13"/>
  <c r="V24" i="13"/>
  <c r="V23" i="13"/>
  <c r="V22" i="13"/>
  <c r="V21" i="13"/>
  <c r="V20" i="13"/>
  <c r="V19" i="13"/>
  <c r="V18" i="13"/>
  <c r="V17" i="13"/>
  <c r="V16" i="13"/>
  <c r="V14" i="13"/>
  <c r="V13" i="13"/>
  <c r="V12" i="13"/>
  <c r="V11" i="13"/>
  <c r="V10" i="13"/>
  <c r="V9" i="13"/>
  <c r="V8" i="13"/>
  <c r="V7" i="13"/>
  <c r="V6" i="13"/>
  <c r="V5" i="13"/>
  <c r="V3" i="13"/>
  <c r="K83" i="11"/>
  <c r="J83" i="11"/>
  <c r="I83" i="11"/>
  <c r="H83" i="11"/>
  <c r="G83" i="11"/>
  <c r="F83" i="11"/>
  <c r="E83" i="11"/>
  <c r="D83" i="11"/>
  <c r="C83" i="11"/>
  <c r="K82" i="11"/>
  <c r="J82" i="11"/>
  <c r="I82" i="11"/>
  <c r="H82" i="11"/>
  <c r="G82" i="11"/>
  <c r="F82" i="11"/>
  <c r="E82" i="11"/>
  <c r="D82" i="11"/>
  <c r="C82" i="11"/>
  <c r="K81" i="11"/>
  <c r="J81" i="11"/>
  <c r="I81" i="11"/>
  <c r="H81" i="11"/>
  <c r="G81" i="11"/>
  <c r="F81" i="11"/>
  <c r="E81" i="11"/>
  <c r="D81" i="11"/>
  <c r="C81" i="11"/>
  <c r="K80" i="11"/>
  <c r="J80" i="11"/>
  <c r="I80" i="11"/>
  <c r="H80" i="11"/>
  <c r="G80" i="11"/>
  <c r="F80" i="11"/>
  <c r="E80" i="11"/>
  <c r="D80" i="11"/>
  <c r="C80" i="11"/>
  <c r="K79" i="11"/>
  <c r="J79" i="11"/>
  <c r="I79" i="11"/>
  <c r="H79" i="11"/>
  <c r="G79" i="11"/>
  <c r="F79" i="11"/>
  <c r="F73" i="11" s="1"/>
  <c r="E79" i="11"/>
  <c r="D79" i="11"/>
  <c r="C79" i="11"/>
  <c r="K78" i="11"/>
  <c r="J78" i="11"/>
  <c r="I78" i="11"/>
  <c r="H78" i="11"/>
  <c r="G78" i="11"/>
  <c r="F78" i="11"/>
  <c r="E78" i="11"/>
  <c r="D78" i="11"/>
  <c r="C78" i="11"/>
  <c r="K77" i="11"/>
  <c r="J77" i="11"/>
  <c r="I77" i="11"/>
  <c r="H77" i="11"/>
  <c r="G77" i="11"/>
  <c r="F77" i="11"/>
  <c r="E77" i="11"/>
  <c r="D77" i="11"/>
  <c r="C77" i="11"/>
  <c r="K76" i="11"/>
  <c r="J76" i="11"/>
  <c r="I76" i="11"/>
  <c r="H76" i="11"/>
  <c r="G76" i="11"/>
  <c r="F76" i="11"/>
  <c r="E76" i="11"/>
  <c r="D76" i="11"/>
  <c r="C76" i="11"/>
  <c r="K75" i="11"/>
  <c r="J75" i="11"/>
  <c r="I75" i="11"/>
  <c r="H75" i="11"/>
  <c r="G75" i="11"/>
  <c r="F75" i="11"/>
  <c r="E75" i="11"/>
  <c r="D75" i="11"/>
  <c r="C75" i="11"/>
  <c r="K74" i="11"/>
  <c r="J74" i="11"/>
  <c r="I74" i="11"/>
  <c r="H74" i="11"/>
  <c r="G74" i="11"/>
  <c r="F74" i="11"/>
  <c r="E74" i="11"/>
  <c r="D74" i="11"/>
  <c r="C74" i="11"/>
  <c r="H71" i="11"/>
  <c r="K60" i="11"/>
  <c r="K71" i="11" s="1"/>
  <c r="J60" i="11"/>
  <c r="J72" i="11" s="1"/>
  <c r="I60" i="11"/>
  <c r="I71" i="11" s="1"/>
  <c r="H60" i="11"/>
  <c r="H72" i="11" s="1"/>
  <c r="G60" i="11"/>
  <c r="G71" i="11" s="1"/>
  <c r="F60" i="11"/>
  <c r="F72" i="11" s="1"/>
  <c r="E60" i="11"/>
  <c r="E72" i="11" s="1"/>
  <c r="D60" i="11"/>
  <c r="D71" i="11" s="1"/>
  <c r="C60" i="11"/>
  <c r="C71" i="11" s="1"/>
  <c r="K58" i="11"/>
  <c r="K47" i="11"/>
  <c r="K59" i="11" s="1"/>
  <c r="J47" i="11"/>
  <c r="J58" i="11" s="1"/>
  <c r="I47" i="11"/>
  <c r="I59" i="11" s="1"/>
  <c r="H47" i="11"/>
  <c r="H59" i="11" s="1"/>
  <c r="G47" i="11"/>
  <c r="G58" i="11" s="1"/>
  <c r="F47" i="11"/>
  <c r="F58" i="11" s="1"/>
  <c r="E47" i="11"/>
  <c r="E59" i="11" s="1"/>
  <c r="D47" i="11"/>
  <c r="D58" i="11" s="1"/>
  <c r="C47" i="11"/>
  <c r="C58" i="11" s="1"/>
  <c r="K46" i="11"/>
  <c r="J46" i="11"/>
  <c r="I46" i="11"/>
  <c r="H46" i="11"/>
  <c r="G46" i="11"/>
  <c r="F46" i="11"/>
  <c r="E46" i="11"/>
  <c r="D46" i="11"/>
  <c r="C46" i="11"/>
  <c r="K40" i="11"/>
  <c r="J40" i="11"/>
  <c r="I40" i="11"/>
  <c r="H40" i="11"/>
  <c r="G40" i="11"/>
  <c r="F40" i="11"/>
  <c r="E40" i="11"/>
  <c r="D40" i="11"/>
  <c r="C40" i="11"/>
  <c r="K39" i="11"/>
  <c r="J39" i="11"/>
  <c r="I39" i="11"/>
  <c r="H39" i="11"/>
  <c r="G39" i="11"/>
  <c r="F39" i="11"/>
  <c r="E39" i="11"/>
  <c r="D39" i="11"/>
  <c r="C39" i="11"/>
  <c r="K38" i="11"/>
  <c r="J38" i="11"/>
  <c r="I38" i="11"/>
  <c r="H38" i="11"/>
  <c r="G38" i="11"/>
  <c r="F38" i="11"/>
  <c r="E38" i="11"/>
  <c r="D38" i="11"/>
  <c r="C38" i="11"/>
  <c r="K37" i="11"/>
  <c r="J37" i="11"/>
  <c r="I37" i="11"/>
  <c r="H37" i="11"/>
  <c r="G37" i="11"/>
  <c r="F37" i="11"/>
  <c r="E37" i="11"/>
  <c r="D37" i="11"/>
  <c r="C37" i="11"/>
  <c r="K36" i="11"/>
  <c r="J36" i="11"/>
  <c r="I36" i="11"/>
  <c r="H36" i="11"/>
  <c r="G36" i="11"/>
  <c r="F36" i="11"/>
  <c r="E36" i="11"/>
  <c r="D36" i="11"/>
  <c r="C36" i="11"/>
  <c r="K35" i="11"/>
  <c r="J35" i="11"/>
  <c r="I35" i="11"/>
  <c r="H35" i="11"/>
  <c r="G35" i="11"/>
  <c r="F35" i="11"/>
  <c r="E35" i="11"/>
  <c r="D35" i="11"/>
  <c r="C35" i="11"/>
  <c r="K34" i="11"/>
  <c r="J34" i="11"/>
  <c r="I34" i="11"/>
  <c r="H34" i="11"/>
  <c r="G34" i="11"/>
  <c r="F34" i="11"/>
  <c r="E34" i="11"/>
  <c r="D34" i="11"/>
  <c r="C34" i="11"/>
  <c r="K33" i="11"/>
  <c r="J33" i="11"/>
  <c r="I33" i="11"/>
  <c r="H33" i="11"/>
  <c r="G33" i="11"/>
  <c r="F33" i="11"/>
  <c r="E33" i="11"/>
  <c r="D33" i="11"/>
  <c r="C33" i="11"/>
  <c r="K32" i="11"/>
  <c r="J32" i="11"/>
  <c r="I32" i="11"/>
  <c r="H32" i="11"/>
  <c r="G32" i="11"/>
  <c r="F32" i="11"/>
  <c r="E32" i="11"/>
  <c r="D32" i="11"/>
  <c r="C32" i="11"/>
  <c r="K31" i="11"/>
  <c r="J31" i="11"/>
  <c r="J41" i="11" s="1"/>
  <c r="I31" i="11"/>
  <c r="H31" i="11"/>
  <c r="G31" i="11"/>
  <c r="F31" i="11"/>
  <c r="E31" i="11"/>
  <c r="D31" i="11"/>
  <c r="C31" i="11"/>
  <c r="J30" i="11"/>
  <c r="K17" i="11"/>
  <c r="K28" i="11" s="1"/>
  <c r="J17" i="11"/>
  <c r="J29" i="11" s="1"/>
  <c r="I17" i="11"/>
  <c r="I29" i="11" s="1"/>
  <c r="H17" i="11"/>
  <c r="H29" i="11" s="1"/>
  <c r="G17" i="11"/>
  <c r="G29" i="11" s="1"/>
  <c r="F17" i="11"/>
  <c r="F29" i="11" s="1"/>
  <c r="E17" i="11"/>
  <c r="E28" i="11" s="1"/>
  <c r="D17" i="11"/>
  <c r="D29" i="11" s="1"/>
  <c r="C17" i="11"/>
  <c r="C28" i="11" s="1"/>
  <c r="C15" i="11"/>
  <c r="K4" i="11"/>
  <c r="K16" i="11" s="1"/>
  <c r="J4" i="11"/>
  <c r="J16" i="11" s="1"/>
  <c r="I4" i="11"/>
  <c r="I16" i="11" s="1"/>
  <c r="H4" i="11"/>
  <c r="H15" i="11" s="1"/>
  <c r="G4" i="11"/>
  <c r="G16" i="11" s="1"/>
  <c r="F4" i="11"/>
  <c r="F15" i="11" s="1"/>
  <c r="E4" i="11"/>
  <c r="E16" i="11" s="1"/>
  <c r="D4" i="11"/>
  <c r="D16" i="11" s="1"/>
  <c r="C4" i="11"/>
  <c r="C16" i="11" s="1"/>
  <c r="G15" i="11" l="1"/>
  <c r="D28" i="11"/>
  <c r="C30" i="11"/>
  <c r="K30" i="11"/>
  <c r="J42" i="11"/>
  <c r="C59" i="11"/>
  <c r="J71" i="11"/>
  <c r="V37" i="13"/>
  <c r="I15" i="11"/>
  <c r="F28" i="11"/>
  <c r="F59" i="11"/>
  <c r="C72" i="11"/>
  <c r="E73" i="11"/>
  <c r="K15" i="11"/>
  <c r="H28" i="11"/>
  <c r="G59" i="11"/>
  <c r="D72" i="11"/>
  <c r="F84" i="11"/>
  <c r="V4" i="13"/>
  <c r="C29" i="11"/>
  <c r="J59" i="11"/>
  <c r="G72" i="11"/>
  <c r="G73" i="11"/>
  <c r="G85" i="11" s="1"/>
  <c r="F16" i="11"/>
  <c r="V15" i="13"/>
  <c r="E58" i="11"/>
  <c r="K72" i="11"/>
  <c r="F85" i="11"/>
  <c r="K29" i="11"/>
  <c r="I30" i="11"/>
  <c r="I41" i="11" s="1"/>
  <c r="G30" i="11"/>
  <c r="D30" i="11"/>
  <c r="D42" i="11" s="1"/>
  <c r="V26" i="13"/>
  <c r="G42" i="11"/>
  <c r="I85" i="11"/>
  <c r="G84" i="11"/>
  <c r="G41" i="11"/>
  <c r="H16" i="11"/>
  <c r="E29" i="11"/>
  <c r="H42" i="11"/>
  <c r="D59" i="11"/>
  <c r="I72" i="11"/>
  <c r="H73" i="11"/>
  <c r="H85" i="11" s="1"/>
  <c r="E84" i="11"/>
  <c r="J15" i="11"/>
  <c r="G28" i="11"/>
  <c r="E30" i="11"/>
  <c r="E41" i="11" s="1"/>
  <c r="I42" i="11"/>
  <c r="I73" i="11"/>
  <c r="I84" i="11" s="1"/>
  <c r="E85" i="11"/>
  <c r="F30" i="11"/>
  <c r="F42" i="11" s="1"/>
  <c r="C41" i="11"/>
  <c r="I28" i="11"/>
  <c r="C42" i="11"/>
  <c r="K42" i="11"/>
  <c r="H58" i="11"/>
  <c r="E71" i="11"/>
  <c r="C73" i="11"/>
  <c r="C84" i="11" s="1"/>
  <c r="K73" i="11"/>
  <c r="K85" i="11" s="1"/>
  <c r="J73" i="11"/>
  <c r="J84" i="11" s="1"/>
  <c r="D15" i="11"/>
  <c r="J28" i="11"/>
  <c r="H30" i="11"/>
  <c r="H41" i="11" s="1"/>
  <c r="I58" i="11"/>
  <c r="F71" i="11"/>
  <c r="D73" i="11"/>
  <c r="D84" i="11" s="1"/>
  <c r="K41" i="11"/>
  <c r="E15" i="11"/>
  <c r="H84" i="11" l="1"/>
  <c r="D41" i="11"/>
  <c r="D85" i="11"/>
  <c r="J85" i="11"/>
  <c r="C85" i="11"/>
  <c r="K84" i="11"/>
  <c r="F41" i="11"/>
  <c r="E42" i="11"/>
  <c r="U3" i="13" l="1"/>
  <c r="T3" i="13"/>
  <c r="S3" i="13"/>
  <c r="R3" i="13"/>
  <c r="Q3" i="13"/>
  <c r="P3" i="13"/>
  <c r="O3" i="13"/>
  <c r="N3" i="13"/>
  <c r="L3" i="13"/>
  <c r="K3" i="13"/>
  <c r="J3" i="13"/>
  <c r="I3" i="13"/>
  <c r="H3" i="13"/>
  <c r="G3" i="13"/>
  <c r="F3" i="13"/>
  <c r="E3" i="13"/>
  <c r="D3" i="13"/>
  <c r="C3" i="13"/>
  <c r="L74" i="11" l="1"/>
  <c r="L75" i="11"/>
  <c r="L76" i="11"/>
  <c r="L77" i="11"/>
  <c r="L78" i="11"/>
  <c r="L79" i="11"/>
  <c r="L80" i="11"/>
  <c r="L81" i="11"/>
  <c r="L82" i="11"/>
  <c r="L83" i="11"/>
  <c r="J14" i="13" l="1"/>
  <c r="J12" i="13"/>
  <c r="J11" i="13"/>
  <c r="J7" i="13"/>
  <c r="J10" i="13"/>
  <c r="J6" i="13"/>
  <c r="J13" i="13"/>
  <c r="J9" i="13"/>
  <c r="J5" i="13"/>
  <c r="J8" i="13"/>
  <c r="J25" i="13"/>
  <c r="J23" i="13"/>
  <c r="J19" i="13"/>
  <c r="J16" i="13"/>
  <c r="J24" i="13"/>
  <c r="J20" i="13"/>
  <c r="J17" i="13"/>
  <c r="J21" i="13"/>
  <c r="J22" i="13"/>
  <c r="J18" i="13"/>
  <c r="J27" i="13"/>
  <c r="J28" i="13"/>
  <c r="J29" i="13"/>
  <c r="J31" i="13"/>
  <c r="J79" i="13"/>
  <c r="J32" i="13"/>
  <c r="J33" i="13"/>
  <c r="J34" i="13"/>
  <c r="J35" i="13"/>
  <c r="J36" i="13"/>
  <c r="J46" i="13"/>
  <c r="J42" i="13"/>
  <c r="J38" i="13"/>
  <c r="J80" i="13"/>
  <c r="J45" i="13"/>
  <c r="J41" i="13"/>
  <c r="J40" i="13"/>
  <c r="J47" i="13"/>
  <c r="J39" i="13"/>
  <c r="J43" i="13"/>
  <c r="J44" i="13"/>
  <c r="J54" i="13"/>
  <c r="J55" i="13"/>
  <c r="J56" i="13"/>
  <c r="J49" i="13"/>
  <c r="J57" i="13"/>
  <c r="J58" i="13"/>
  <c r="J52" i="13"/>
  <c r="J53" i="13"/>
  <c r="J50" i="13"/>
  <c r="J51" i="13"/>
  <c r="J81" i="13"/>
  <c r="T25" i="13"/>
  <c r="T21" i="13"/>
  <c r="T17" i="13"/>
  <c r="T22" i="13"/>
  <c r="T19" i="13"/>
  <c r="T16" i="13"/>
  <c r="T20" i="13"/>
  <c r="T18" i="13"/>
  <c r="T24" i="13"/>
  <c r="T23" i="13"/>
  <c r="I22" i="13"/>
  <c r="I18" i="13"/>
  <c r="I19" i="13"/>
  <c r="I25" i="13"/>
  <c r="I16" i="13"/>
  <c r="I24" i="13"/>
  <c r="I20" i="13"/>
  <c r="I17" i="13"/>
  <c r="I23" i="13"/>
  <c r="I21" i="13"/>
  <c r="I13" i="13"/>
  <c r="I12" i="13"/>
  <c r="I11" i="13"/>
  <c r="I7" i="13"/>
  <c r="I10" i="13"/>
  <c r="I6" i="13"/>
  <c r="I14" i="13"/>
  <c r="I8" i="13"/>
  <c r="I9" i="13"/>
  <c r="I5" i="13"/>
  <c r="S46" i="13"/>
  <c r="S42" i="13"/>
  <c r="S38" i="13"/>
  <c r="S45" i="13"/>
  <c r="S41" i="13"/>
  <c r="S44" i="13"/>
  <c r="S43" i="13"/>
  <c r="S47" i="13"/>
  <c r="S39" i="13"/>
  <c r="S40" i="13"/>
  <c r="S25" i="13"/>
  <c r="S23" i="13"/>
  <c r="S19" i="13"/>
  <c r="S22" i="13"/>
  <c r="S16" i="13"/>
  <c r="S20" i="13"/>
  <c r="S17" i="13"/>
  <c r="S24" i="13"/>
  <c r="S21" i="13"/>
  <c r="S18" i="13"/>
  <c r="T46" i="13"/>
  <c r="T42" i="13"/>
  <c r="T38" i="13"/>
  <c r="T45" i="13"/>
  <c r="T41" i="13"/>
  <c r="T44" i="13"/>
  <c r="T43" i="13"/>
  <c r="T47" i="13"/>
  <c r="T39" i="13"/>
  <c r="T40" i="13"/>
  <c r="U28" i="13"/>
  <c r="U36" i="13"/>
  <c r="F12" i="13"/>
  <c r="F14" i="13"/>
  <c r="F9" i="13"/>
  <c r="F5" i="13"/>
  <c r="F8" i="13"/>
  <c r="F11" i="13"/>
  <c r="F7" i="13"/>
  <c r="F13" i="13"/>
  <c r="F10" i="13"/>
  <c r="F6" i="13"/>
  <c r="F24" i="13"/>
  <c r="F23" i="13"/>
  <c r="F25" i="13"/>
  <c r="F21" i="13"/>
  <c r="F17" i="13"/>
  <c r="F18" i="13"/>
  <c r="F22" i="13"/>
  <c r="F19" i="13"/>
  <c r="F16" i="13"/>
  <c r="F20" i="13"/>
  <c r="F27" i="13"/>
  <c r="F28" i="13"/>
  <c r="F29" i="13"/>
  <c r="F30" i="13"/>
  <c r="F31" i="13"/>
  <c r="F32" i="13"/>
  <c r="F33" i="13"/>
  <c r="F34" i="13"/>
  <c r="F60" i="13"/>
  <c r="F61" i="13"/>
  <c r="F62" i="13"/>
  <c r="T12" i="13"/>
  <c r="T10" i="13"/>
  <c r="T6" i="13"/>
  <c r="T9" i="13"/>
  <c r="T5" i="13"/>
  <c r="T13" i="13"/>
  <c r="T14" i="13"/>
  <c r="T11" i="13"/>
  <c r="T7" i="13"/>
  <c r="T8" i="13"/>
  <c r="S54" i="13"/>
  <c r="S55" i="13"/>
  <c r="S56" i="13"/>
  <c r="S49" i="13"/>
  <c r="S57" i="13"/>
  <c r="S50" i="13"/>
  <c r="S51" i="13"/>
  <c r="S52" i="13"/>
  <c r="S53" i="13"/>
  <c r="S58" i="13"/>
  <c r="S68" i="13"/>
  <c r="T53" i="13"/>
  <c r="T54" i="13"/>
  <c r="T55" i="13"/>
  <c r="T56" i="13"/>
  <c r="T49" i="13"/>
  <c r="T50" i="13"/>
  <c r="T51" i="13"/>
  <c r="T52" i="13"/>
  <c r="T57" i="13"/>
  <c r="T58" i="13"/>
  <c r="U29" i="13"/>
  <c r="G14" i="13"/>
  <c r="G8" i="13"/>
  <c r="G12" i="13"/>
  <c r="G11" i="13"/>
  <c r="G7" i="13"/>
  <c r="G10" i="13"/>
  <c r="G6" i="13"/>
  <c r="G5" i="13"/>
  <c r="G13" i="13"/>
  <c r="G9" i="13"/>
  <c r="G23" i="13"/>
  <c r="G19" i="13"/>
  <c r="G22" i="13"/>
  <c r="G16" i="13"/>
  <c r="G25" i="13"/>
  <c r="G24" i="13"/>
  <c r="G20" i="13"/>
  <c r="G17" i="13"/>
  <c r="G21" i="13"/>
  <c r="G18" i="13"/>
  <c r="G28" i="13"/>
  <c r="G29" i="13"/>
  <c r="G31" i="13"/>
  <c r="G32" i="13"/>
  <c r="G33" i="13"/>
  <c r="G35" i="13"/>
  <c r="G36" i="13"/>
  <c r="G44" i="13"/>
  <c r="G40" i="13"/>
  <c r="G47" i="13"/>
  <c r="G43" i="13"/>
  <c r="G39" i="13"/>
  <c r="G42" i="13"/>
  <c r="G41" i="13"/>
  <c r="G80" i="13"/>
  <c r="G45" i="13"/>
  <c r="G38" i="13"/>
  <c r="G46" i="13"/>
  <c r="G49" i="13"/>
  <c r="G57" i="13"/>
  <c r="G50" i="13"/>
  <c r="G58" i="13"/>
  <c r="G81" i="13"/>
  <c r="G51" i="13"/>
  <c r="G52" i="13"/>
  <c r="G55" i="13"/>
  <c r="G56" i="13"/>
  <c r="G54" i="13"/>
  <c r="G53" i="13"/>
  <c r="U52" i="13"/>
  <c r="U53" i="13"/>
  <c r="U54" i="13"/>
  <c r="U55" i="13"/>
  <c r="U49" i="13"/>
  <c r="U50" i="13"/>
  <c r="U51" i="13"/>
  <c r="U58" i="13"/>
  <c r="U57" i="13"/>
  <c r="U56" i="13"/>
  <c r="H82" i="13"/>
  <c r="I67" i="13"/>
  <c r="U13" i="13"/>
  <c r="U10" i="13"/>
  <c r="U6" i="13"/>
  <c r="U12" i="13"/>
  <c r="U9" i="13"/>
  <c r="U5" i="13"/>
  <c r="U8" i="13"/>
  <c r="U14" i="13"/>
  <c r="U11" i="13"/>
  <c r="U7" i="13"/>
  <c r="U33" i="13"/>
  <c r="K12" i="13"/>
  <c r="K10" i="13"/>
  <c r="K6" i="13"/>
  <c r="K13" i="13"/>
  <c r="K9" i="13"/>
  <c r="K5" i="13"/>
  <c r="K14" i="13"/>
  <c r="K8" i="13"/>
  <c r="K11" i="13"/>
  <c r="K7" i="13"/>
  <c r="K25" i="13"/>
  <c r="K21" i="13"/>
  <c r="K17" i="13"/>
  <c r="K24" i="13"/>
  <c r="K20" i="13"/>
  <c r="K23" i="13"/>
  <c r="K18" i="13"/>
  <c r="K22" i="13"/>
  <c r="K19" i="13"/>
  <c r="K16" i="13"/>
  <c r="K35" i="13"/>
  <c r="K46" i="13"/>
  <c r="K42" i="13"/>
  <c r="K38" i="13"/>
  <c r="K80" i="13"/>
  <c r="K45" i="13"/>
  <c r="K41" i="13"/>
  <c r="K40" i="13"/>
  <c r="K47" i="13"/>
  <c r="K39" i="13"/>
  <c r="K43" i="13"/>
  <c r="K44" i="13"/>
  <c r="K53" i="13"/>
  <c r="K54" i="13"/>
  <c r="K55" i="13"/>
  <c r="K56" i="13"/>
  <c r="K57" i="13"/>
  <c r="K58" i="13"/>
  <c r="K81" i="13"/>
  <c r="K51" i="13"/>
  <c r="K52" i="13"/>
  <c r="K50" i="13"/>
  <c r="K49" i="13"/>
  <c r="J60" i="13"/>
  <c r="J61" i="13"/>
  <c r="J62" i="13"/>
  <c r="J63" i="13"/>
  <c r="J64" i="13"/>
  <c r="J65" i="13"/>
  <c r="J66" i="13"/>
  <c r="J67" i="13"/>
  <c r="J68" i="13"/>
  <c r="J69" i="13"/>
  <c r="D13" i="13"/>
  <c r="D10" i="13"/>
  <c r="D6" i="13"/>
  <c r="D14" i="13"/>
  <c r="D9" i="13"/>
  <c r="D5" i="13"/>
  <c r="D8" i="13"/>
  <c r="D11" i="13"/>
  <c r="D7" i="13"/>
  <c r="D12" i="13"/>
  <c r="D68" i="13"/>
  <c r="D69" i="13"/>
  <c r="T64" i="13"/>
  <c r="U25" i="13"/>
  <c r="U24" i="13"/>
  <c r="U22" i="13"/>
  <c r="U18" i="13"/>
  <c r="U19" i="13"/>
  <c r="U16" i="13"/>
  <c r="U20" i="13"/>
  <c r="U17" i="13"/>
  <c r="U23" i="13"/>
  <c r="U21" i="13"/>
  <c r="U34" i="13"/>
  <c r="C12" i="13"/>
  <c r="C13" i="13"/>
  <c r="C10" i="13"/>
  <c r="C6" i="13"/>
  <c r="C14" i="13"/>
  <c r="C9" i="13"/>
  <c r="C5" i="13"/>
  <c r="C8" i="13"/>
  <c r="C11" i="13"/>
  <c r="C7" i="13"/>
  <c r="C25" i="13"/>
  <c r="C21" i="13"/>
  <c r="C17" i="13"/>
  <c r="C18" i="13"/>
  <c r="C22" i="13"/>
  <c r="C20" i="13"/>
  <c r="C24" i="13"/>
  <c r="C19" i="13"/>
  <c r="C16" i="13"/>
  <c r="C23" i="13"/>
  <c r="C34" i="13"/>
  <c r="C46" i="13"/>
  <c r="C42" i="13"/>
  <c r="C38" i="13"/>
  <c r="C80" i="13"/>
  <c r="C45" i="13"/>
  <c r="C41" i="13"/>
  <c r="C44" i="13"/>
  <c r="C43" i="13"/>
  <c r="C47" i="13"/>
  <c r="C40" i="13"/>
  <c r="C39" i="13"/>
  <c r="C81" i="13"/>
  <c r="C51" i="13"/>
  <c r="C49" i="13"/>
  <c r="C52" i="13"/>
  <c r="C53" i="13"/>
  <c r="C54" i="13"/>
  <c r="C55" i="13"/>
  <c r="C56" i="13"/>
  <c r="C57" i="13"/>
  <c r="C58" i="13"/>
  <c r="C50" i="13"/>
  <c r="K60" i="13"/>
  <c r="K61" i="13"/>
  <c r="K62" i="13"/>
  <c r="K63" i="13"/>
  <c r="K64" i="13"/>
  <c r="K65" i="13"/>
  <c r="K66" i="13"/>
  <c r="K67" i="13"/>
  <c r="K68" i="13"/>
  <c r="K69" i="13"/>
  <c r="D25" i="13"/>
  <c r="D24" i="13"/>
  <c r="D22" i="13"/>
  <c r="D18" i="13"/>
  <c r="D21" i="13"/>
  <c r="D19" i="13"/>
  <c r="D16" i="13"/>
  <c r="D23" i="13"/>
  <c r="D20" i="13"/>
  <c r="D17" i="13"/>
  <c r="D62" i="13"/>
  <c r="U27" i="13"/>
  <c r="U35" i="13"/>
  <c r="E14" i="13"/>
  <c r="E9" i="13"/>
  <c r="E5" i="13"/>
  <c r="E8" i="13"/>
  <c r="E12" i="13"/>
  <c r="E10" i="13"/>
  <c r="E6" i="13"/>
  <c r="E11" i="13"/>
  <c r="E13" i="13"/>
  <c r="E7" i="13"/>
  <c r="E24" i="13"/>
  <c r="E20" i="13"/>
  <c r="E16" i="13"/>
  <c r="E21" i="13"/>
  <c r="E18" i="13"/>
  <c r="E22" i="13"/>
  <c r="E19" i="13"/>
  <c r="E25" i="13"/>
  <c r="E17" i="13"/>
  <c r="E23" i="13"/>
  <c r="E27" i="13"/>
  <c r="E32" i="13"/>
  <c r="E34" i="13"/>
  <c r="E80" i="13"/>
  <c r="E45" i="13"/>
  <c r="E41" i="13"/>
  <c r="E44" i="13"/>
  <c r="E40" i="13"/>
  <c r="E43" i="13"/>
  <c r="E42" i="13"/>
  <c r="E46" i="13"/>
  <c r="E47" i="13"/>
  <c r="E38" i="13"/>
  <c r="E39" i="13"/>
  <c r="E81" i="13"/>
  <c r="E51" i="13"/>
  <c r="E52" i="13"/>
  <c r="E53" i="13"/>
  <c r="E54" i="13"/>
  <c r="E49" i="13"/>
  <c r="E50" i="13"/>
  <c r="E57" i="13"/>
  <c r="E58" i="13"/>
  <c r="E55" i="13"/>
  <c r="E56" i="13"/>
  <c r="C60" i="13"/>
  <c r="C61" i="13"/>
  <c r="C62" i="13"/>
  <c r="C63" i="13"/>
  <c r="C64" i="13"/>
  <c r="C65" i="13"/>
  <c r="C66" i="13"/>
  <c r="C67" i="13"/>
  <c r="C68" i="13"/>
  <c r="C69" i="13"/>
  <c r="D63" i="13"/>
  <c r="F35" i="13"/>
  <c r="F36" i="13"/>
  <c r="F44" i="13"/>
  <c r="F40" i="13"/>
  <c r="F47" i="13"/>
  <c r="F43" i="13"/>
  <c r="F39" i="13"/>
  <c r="F42" i="13"/>
  <c r="F41" i="13"/>
  <c r="F80" i="13"/>
  <c r="F45" i="13"/>
  <c r="F38" i="13"/>
  <c r="F46" i="13"/>
  <c r="F50" i="13"/>
  <c r="F58" i="13"/>
  <c r="F81" i="13"/>
  <c r="F51" i="13"/>
  <c r="F52" i="13"/>
  <c r="F53" i="13"/>
  <c r="F49" i="13"/>
  <c r="F56" i="13"/>
  <c r="F57" i="13"/>
  <c r="F54" i="13"/>
  <c r="F55" i="13"/>
  <c r="E60" i="13"/>
  <c r="E61" i="13"/>
  <c r="E62" i="13"/>
  <c r="E63" i="13"/>
  <c r="E64" i="13"/>
  <c r="E65" i="13"/>
  <c r="E66" i="13"/>
  <c r="E67" i="13"/>
  <c r="E68" i="13"/>
  <c r="E69" i="13"/>
  <c r="D64" i="13"/>
  <c r="F63" i="13"/>
  <c r="F64" i="13"/>
  <c r="F65" i="13"/>
  <c r="F66" i="13"/>
  <c r="F67" i="13"/>
  <c r="F68" i="13"/>
  <c r="F69" i="13"/>
  <c r="D65" i="13"/>
  <c r="S14" i="13"/>
  <c r="S11" i="13"/>
  <c r="S7" i="13"/>
  <c r="S12" i="13"/>
  <c r="S10" i="13"/>
  <c r="S6" i="13"/>
  <c r="S9" i="13"/>
  <c r="S5" i="13"/>
  <c r="S8" i="13"/>
  <c r="S13" i="13"/>
  <c r="S61" i="13"/>
  <c r="T32" i="13"/>
  <c r="U30" i="13"/>
  <c r="U45" i="13"/>
  <c r="U41" i="13"/>
  <c r="U44" i="13"/>
  <c r="U40" i="13"/>
  <c r="U43" i="13"/>
  <c r="U42" i="13"/>
  <c r="U46" i="13"/>
  <c r="U38" i="13"/>
  <c r="U39" i="13"/>
  <c r="U47" i="13"/>
  <c r="H8" i="13"/>
  <c r="H12" i="13"/>
  <c r="H11" i="13"/>
  <c r="H7" i="13"/>
  <c r="H13" i="13"/>
  <c r="H10" i="13"/>
  <c r="H6" i="13"/>
  <c r="H9" i="13"/>
  <c r="H5" i="13"/>
  <c r="H14" i="13"/>
  <c r="H23" i="13"/>
  <c r="H24" i="13"/>
  <c r="H20" i="13"/>
  <c r="H16" i="13"/>
  <c r="H22" i="13"/>
  <c r="H19" i="13"/>
  <c r="H25" i="13"/>
  <c r="H17" i="13"/>
  <c r="H21" i="13"/>
  <c r="H18" i="13"/>
  <c r="H28" i="13"/>
  <c r="H29" i="13"/>
  <c r="H30" i="13"/>
  <c r="H36" i="13"/>
  <c r="H47" i="13"/>
  <c r="H43" i="13"/>
  <c r="H39" i="13"/>
  <c r="H46" i="13"/>
  <c r="H42" i="13"/>
  <c r="H38" i="13"/>
  <c r="H41" i="13"/>
  <c r="H40" i="13"/>
  <c r="H44" i="13"/>
  <c r="H80" i="13"/>
  <c r="H45" i="13"/>
  <c r="H56" i="13"/>
  <c r="H49" i="13"/>
  <c r="H57" i="13"/>
  <c r="H50" i="13"/>
  <c r="H58" i="13"/>
  <c r="H81" i="13"/>
  <c r="H51" i="13"/>
  <c r="H54" i="13"/>
  <c r="H55" i="13"/>
  <c r="H52" i="13"/>
  <c r="H53" i="13"/>
  <c r="G60" i="13"/>
  <c r="G61" i="13"/>
  <c r="G62" i="13"/>
  <c r="G63" i="13"/>
  <c r="G64" i="13"/>
  <c r="G65" i="13"/>
  <c r="G66" i="13"/>
  <c r="G68" i="13"/>
  <c r="G69" i="13"/>
  <c r="D80" i="13"/>
  <c r="D45" i="13"/>
  <c r="D41" i="13"/>
  <c r="D44" i="13"/>
  <c r="D40" i="13"/>
  <c r="D43" i="13"/>
  <c r="D42" i="13"/>
  <c r="D46" i="13"/>
  <c r="D38" i="13"/>
  <c r="D47" i="13"/>
  <c r="D39" i="13"/>
  <c r="D66" i="13"/>
  <c r="I29" i="13"/>
  <c r="I30" i="13"/>
  <c r="I36" i="13"/>
  <c r="I47" i="13"/>
  <c r="I43" i="13"/>
  <c r="I39" i="13"/>
  <c r="I46" i="13"/>
  <c r="I42" i="13"/>
  <c r="I38" i="13"/>
  <c r="I41" i="13"/>
  <c r="I40" i="13"/>
  <c r="I44" i="13"/>
  <c r="I80" i="13"/>
  <c r="I45" i="13"/>
  <c r="I55" i="13"/>
  <c r="I56" i="13"/>
  <c r="I49" i="13"/>
  <c r="I57" i="13"/>
  <c r="I50" i="13"/>
  <c r="I58" i="13"/>
  <c r="I53" i="13"/>
  <c r="I54" i="13"/>
  <c r="I51" i="13"/>
  <c r="I52" i="13"/>
  <c r="I81" i="13"/>
  <c r="H60" i="13"/>
  <c r="H61" i="13"/>
  <c r="H62" i="13"/>
  <c r="H63" i="13"/>
  <c r="H64" i="13"/>
  <c r="H65" i="13"/>
  <c r="H66" i="13"/>
  <c r="H67" i="13"/>
  <c r="H68" i="13"/>
  <c r="H69" i="13"/>
  <c r="D52" i="13"/>
  <c r="D53" i="13"/>
  <c r="D54" i="13"/>
  <c r="D55" i="13"/>
  <c r="D49" i="13"/>
  <c r="D50" i="13"/>
  <c r="D81" i="13"/>
  <c r="D51" i="13"/>
  <c r="D58" i="13"/>
  <c r="D56" i="13"/>
  <c r="D57" i="13"/>
  <c r="D67" i="13"/>
  <c r="L73" i="11"/>
  <c r="D34" i="13"/>
  <c r="I61" i="13"/>
  <c r="C30" i="13"/>
  <c r="K79" i="13"/>
  <c r="H31" i="13"/>
  <c r="U60" i="13"/>
  <c r="T63" i="13"/>
  <c r="S4" i="13" l="1"/>
  <c r="L67" i="13"/>
  <c r="L84" i="11"/>
  <c r="L85" i="11"/>
  <c r="E4" i="13"/>
  <c r="F4" i="13"/>
  <c r="L69" i="13"/>
  <c r="H32" i="13"/>
  <c r="U66" i="13"/>
  <c r="E36" i="13"/>
  <c r="E28" i="13"/>
  <c r="D15" i="13"/>
  <c r="C48" i="13"/>
  <c r="C36" i="13"/>
  <c r="C28" i="13"/>
  <c r="K29" i="13"/>
  <c r="I69" i="13"/>
  <c r="G37" i="13"/>
  <c r="G79" i="13"/>
  <c r="T31" i="13"/>
  <c r="S15" i="13"/>
  <c r="S66" i="13"/>
  <c r="S64" i="13"/>
  <c r="L62" i="13"/>
  <c r="I79" i="13"/>
  <c r="I32" i="13"/>
  <c r="H15" i="13"/>
  <c r="I82" i="13"/>
  <c r="H59" i="13"/>
  <c r="I31" i="13"/>
  <c r="G82" i="13"/>
  <c r="T60" i="13"/>
  <c r="E35" i="13"/>
  <c r="C35" i="13"/>
  <c r="L66" i="13"/>
  <c r="J59" i="13"/>
  <c r="K48" i="13"/>
  <c r="K36" i="13"/>
  <c r="K28" i="13"/>
  <c r="I68" i="13"/>
  <c r="T67" i="13"/>
  <c r="S32" i="13"/>
  <c r="T4" i="13"/>
  <c r="T37" i="13"/>
  <c r="I62" i="13"/>
  <c r="T28" i="13"/>
  <c r="T34" i="13"/>
  <c r="S35" i="13"/>
  <c r="S63" i="13"/>
  <c r="T35" i="13"/>
  <c r="S36" i="13"/>
  <c r="T15" i="13"/>
  <c r="S69" i="13"/>
  <c r="D29" i="13"/>
  <c r="F37" i="13"/>
  <c r="D35" i="13"/>
  <c r="E33" i="13"/>
  <c r="C33" i="13"/>
  <c r="C27" i="13"/>
  <c r="T36" i="13"/>
  <c r="D61" i="13"/>
  <c r="K34" i="13"/>
  <c r="I66" i="13"/>
  <c r="S31" i="13"/>
  <c r="G48" i="13"/>
  <c r="S48" i="13"/>
  <c r="F59" i="13"/>
  <c r="F26" i="13"/>
  <c r="S37" i="13"/>
  <c r="S65" i="13"/>
  <c r="I63" i="13"/>
  <c r="G4" i="13"/>
  <c r="D79" i="13"/>
  <c r="D37" i="13"/>
  <c r="E79" i="13"/>
  <c r="C32" i="13"/>
  <c r="U62" i="13"/>
  <c r="U15" i="13"/>
  <c r="D82" i="13"/>
  <c r="D4" i="13"/>
  <c r="K33" i="13"/>
  <c r="K27" i="13"/>
  <c r="I65" i="13"/>
  <c r="U65" i="13"/>
  <c r="F82" i="13"/>
  <c r="J4" i="13"/>
  <c r="G15" i="13"/>
  <c r="H48" i="13"/>
  <c r="L82" i="13"/>
  <c r="L60" i="13"/>
  <c r="I48" i="13"/>
  <c r="D30" i="13"/>
  <c r="L63" i="13"/>
  <c r="D28" i="13"/>
  <c r="E59" i="13"/>
  <c r="F48" i="13"/>
  <c r="L64" i="13"/>
  <c r="C59" i="13"/>
  <c r="E48" i="13"/>
  <c r="E37" i="13"/>
  <c r="E31" i="13"/>
  <c r="U63" i="13"/>
  <c r="K59" i="13"/>
  <c r="C37" i="13"/>
  <c r="C31" i="13"/>
  <c r="C15" i="13"/>
  <c r="C4" i="13"/>
  <c r="D33" i="13"/>
  <c r="K32" i="13"/>
  <c r="K15" i="13"/>
  <c r="U69" i="13"/>
  <c r="I64" i="13"/>
  <c r="T69" i="13"/>
  <c r="T30" i="13"/>
  <c r="T65" i="13"/>
  <c r="I27" i="13"/>
  <c r="T33" i="13"/>
  <c r="S29" i="13"/>
  <c r="U31" i="13"/>
  <c r="U26" i="13" s="1"/>
  <c r="S27" i="13"/>
  <c r="J37" i="13"/>
  <c r="J15" i="13"/>
  <c r="U32" i="13"/>
  <c r="U67" i="13"/>
  <c r="D48" i="13"/>
  <c r="G59" i="13"/>
  <c r="D36" i="13"/>
  <c r="H79" i="13"/>
  <c r="D31" i="13"/>
  <c r="H35" i="13"/>
  <c r="U37" i="13"/>
  <c r="S33" i="13"/>
  <c r="I37" i="13"/>
  <c r="H37" i="13"/>
  <c r="H34" i="13"/>
  <c r="E30" i="13"/>
  <c r="E15" i="13"/>
  <c r="K37" i="13"/>
  <c r="K31" i="13"/>
  <c r="U61" i="13"/>
  <c r="U4" i="13"/>
  <c r="D60" i="13"/>
  <c r="D59" i="13" s="1"/>
  <c r="I28" i="13"/>
  <c r="T66" i="13"/>
  <c r="I60" i="13"/>
  <c r="T27" i="13"/>
  <c r="U68" i="13"/>
  <c r="L68" i="13"/>
  <c r="I35" i="13"/>
  <c r="I34" i="13"/>
  <c r="T68" i="13"/>
  <c r="D27" i="13"/>
  <c r="C79" i="13"/>
  <c r="I33" i="13"/>
  <c r="L61" i="13"/>
  <c r="G67" i="13"/>
  <c r="H33" i="13"/>
  <c r="H27" i="13"/>
  <c r="H4" i="13"/>
  <c r="E82" i="13"/>
  <c r="C82" i="13"/>
  <c r="E29" i="13"/>
  <c r="L65" i="13"/>
  <c r="K82" i="13"/>
  <c r="C29" i="13"/>
  <c r="J82" i="13"/>
  <c r="K30" i="13"/>
  <c r="K4" i="13"/>
  <c r="D32" i="13"/>
  <c r="U48" i="13"/>
  <c r="G34" i="13"/>
  <c r="G30" i="13"/>
  <c r="G27" i="13"/>
  <c r="T48" i="13"/>
  <c r="S60" i="13"/>
  <c r="S59" i="13" s="1"/>
  <c r="S62" i="13"/>
  <c r="F79" i="13"/>
  <c r="F15" i="13"/>
  <c r="U64" i="13"/>
  <c r="S67" i="13"/>
  <c r="T29" i="13"/>
  <c r="S30" i="13"/>
  <c r="I4" i="13"/>
  <c r="S34" i="13"/>
  <c r="S28" i="13"/>
  <c r="I15" i="13"/>
  <c r="J48" i="13"/>
  <c r="J30" i="13"/>
  <c r="J26" i="13" s="1"/>
  <c r="T62" i="13"/>
  <c r="T61" i="13"/>
  <c r="T59" i="13" l="1"/>
  <c r="G26" i="13"/>
  <c r="U59" i="13"/>
  <c r="I59" i="13"/>
  <c r="E26" i="13"/>
  <c r="D26" i="13"/>
  <c r="I26" i="13"/>
  <c r="L59" i="13"/>
  <c r="C26" i="13"/>
  <c r="S26" i="13"/>
  <c r="H26" i="13"/>
  <c r="T26" i="13"/>
  <c r="K26" i="13"/>
  <c r="L60" i="11" l="1"/>
  <c r="L47" i="11"/>
  <c r="L17" i="11"/>
  <c r="L4" i="11"/>
  <c r="Q8" i="13" l="1"/>
  <c r="Q14" i="13"/>
  <c r="Q11" i="13"/>
  <c r="Q7" i="13"/>
  <c r="Q12" i="13"/>
  <c r="Q10" i="13"/>
  <c r="Q6" i="13"/>
  <c r="Q13" i="13"/>
  <c r="Q9" i="13"/>
  <c r="Q5" i="13"/>
  <c r="O12" i="13"/>
  <c r="O13" i="13"/>
  <c r="O9" i="13"/>
  <c r="O5" i="13"/>
  <c r="O14" i="13"/>
  <c r="O8" i="13"/>
  <c r="O11" i="13"/>
  <c r="O7" i="13"/>
  <c r="O10" i="13"/>
  <c r="O6" i="13"/>
  <c r="Q47" i="13"/>
  <c r="Q43" i="13"/>
  <c r="Q39" i="13"/>
  <c r="Q46" i="13"/>
  <c r="Q42" i="13"/>
  <c r="Q38" i="13"/>
  <c r="Q45" i="13"/>
  <c r="Q44" i="13"/>
  <c r="Q40" i="13"/>
  <c r="Q41" i="13"/>
  <c r="O24" i="13"/>
  <c r="O23" i="13"/>
  <c r="O25" i="13"/>
  <c r="O21" i="13"/>
  <c r="O17" i="13"/>
  <c r="O18" i="13"/>
  <c r="O22" i="13"/>
  <c r="O19" i="13"/>
  <c r="O16" i="13"/>
  <c r="O15" i="13" s="1"/>
  <c r="O20" i="13"/>
  <c r="L52" i="13"/>
  <c r="L53" i="13"/>
  <c r="L54" i="13"/>
  <c r="L55" i="13"/>
  <c r="L56" i="13"/>
  <c r="L57" i="13"/>
  <c r="L58" i="13"/>
  <c r="L50" i="13"/>
  <c r="L81" i="13"/>
  <c r="L51" i="13"/>
  <c r="L72" i="11"/>
  <c r="L71" i="11"/>
  <c r="L49" i="13"/>
  <c r="N51" i="13"/>
  <c r="N52" i="13"/>
  <c r="N53" i="13"/>
  <c r="N54" i="13"/>
  <c r="N55" i="13"/>
  <c r="N56" i="13"/>
  <c r="N57" i="13"/>
  <c r="N58" i="13"/>
  <c r="N49" i="13"/>
  <c r="N50" i="13"/>
  <c r="N13" i="13"/>
  <c r="N9" i="13"/>
  <c r="N5" i="13"/>
  <c r="N14" i="13"/>
  <c r="N8" i="13"/>
  <c r="N12" i="13"/>
  <c r="N6" i="13"/>
  <c r="N11" i="13"/>
  <c r="N7" i="13"/>
  <c r="N10" i="13"/>
  <c r="O50" i="13"/>
  <c r="O58" i="13"/>
  <c r="O51" i="13"/>
  <c r="O52" i="13"/>
  <c r="O53" i="13"/>
  <c r="O54" i="13"/>
  <c r="O55" i="13"/>
  <c r="O56" i="13"/>
  <c r="O57" i="13"/>
  <c r="O49" i="13"/>
  <c r="Q56" i="13"/>
  <c r="Q49" i="13"/>
  <c r="Q57" i="13"/>
  <c r="Q50" i="13"/>
  <c r="Q58" i="13"/>
  <c r="Q51" i="13"/>
  <c r="Q52" i="13"/>
  <c r="Q53" i="13"/>
  <c r="Q54" i="13"/>
  <c r="Q55" i="13"/>
  <c r="R13" i="13"/>
  <c r="R14" i="13"/>
  <c r="R11" i="13"/>
  <c r="R7" i="13"/>
  <c r="R12" i="13"/>
  <c r="R10" i="13"/>
  <c r="R6" i="13"/>
  <c r="R9" i="13"/>
  <c r="R5" i="13"/>
  <c r="R8" i="13"/>
  <c r="P23" i="13"/>
  <c r="P19" i="13"/>
  <c r="P24" i="13"/>
  <c r="P21" i="13"/>
  <c r="P18" i="13"/>
  <c r="P22" i="13"/>
  <c r="P16" i="13"/>
  <c r="P20" i="13"/>
  <c r="P25" i="13"/>
  <c r="P17" i="13"/>
  <c r="R47" i="13"/>
  <c r="R43" i="13"/>
  <c r="R39" i="13"/>
  <c r="R46" i="13"/>
  <c r="R42" i="13"/>
  <c r="R38" i="13"/>
  <c r="R45" i="13"/>
  <c r="R44" i="13"/>
  <c r="R40" i="13"/>
  <c r="R41" i="13"/>
  <c r="P14" i="13"/>
  <c r="P8" i="13"/>
  <c r="P11" i="13"/>
  <c r="P7" i="13"/>
  <c r="P6" i="13"/>
  <c r="P13" i="13"/>
  <c r="P9" i="13"/>
  <c r="P5" i="13"/>
  <c r="P12" i="13"/>
  <c r="P10" i="13"/>
  <c r="N24" i="13"/>
  <c r="N20" i="13"/>
  <c r="N16" i="13"/>
  <c r="N25" i="13"/>
  <c r="N17" i="13"/>
  <c r="N23" i="13"/>
  <c r="N21" i="13"/>
  <c r="N18" i="13"/>
  <c r="N22" i="13"/>
  <c r="N19" i="13"/>
  <c r="L25" i="13"/>
  <c r="L24" i="13"/>
  <c r="L22" i="13"/>
  <c r="L18" i="13"/>
  <c r="L20" i="13"/>
  <c r="L29" i="11"/>
  <c r="L17" i="13"/>
  <c r="L23" i="13"/>
  <c r="L28" i="11"/>
  <c r="L21" i="13"/>
  <c r="L19" i="13"/>
  <c r="L16" i="13"/>
  <c r="L80" i="13"/>
  <c r="L45" i="13"/>
  <c r="L41" i="13"/>
  <c r="L44" i="13"/>
  <c r="L40" i="13"/>
  <c r="L47" i="13"/>
  <c r="L39" i="13"/>
  <c r="L46" i="13"/>
  <c r="L38" i="13"/>
  <c r="L42" i="13"/>
  <c r="L59" i="11"/>
  <c r="L43" i="13"/>
  <c r="L58" i="11"/>
  <c r="L13" i="13"/>
  <c r="L10" i="13"/>
  <c r="L6" i="13"/>
  <c r="L9" i="13"/>
  <c r="L5" i="13"/>
  <c r="L14" i="13"/>
  <c r="L8" i="13"/>
  <c r="L11" i="13"/>
  <c r="L7" i="13"/>
  <c r="L16" i="11"/>
  <c r="L15" i="11"/>
  <c r="L12" i="13"/>
  <c r="N45" i="13"/>
  <c r="N41" i="13"/>
  <c r="N44" i="13"/>
  <c r="N40" i="13"/>
  <c r="N47" i="13"/>
  <c r="N39" i="13"/>
  <c r="N46" i="13"/>
  <c r="N38" i="13"/>
  <c r="N42" i="13"/>
  <c r="N43" i="13"/>
  <c r="P49" i="13"/>
  <c r="P57" i="13"/>
  <c r="P50" i="13"/>
  <c r="P58" i="13"/>
  <c r="P51" i="13"/>
  <c r="P52" i="13"/>
  <c r="P53" i="13"/>
  <c r="P54" i="13"/>
  <c r="P55" i="13"/>
  <c r="P56" i="13"/>
  <c r="R22" i="13"/>
  <c r="R18" i="13"/>
  <c r="R23" i="13"/>
  <c r="R19" i="13"/>
  <c r="R16" i="13"/>
  <c r="R25" i="13"/>
  <c r="R17" i="13"/>
  <c r="R24" i="13"/>
  <c r="R21" i="13"/>
  <c r="R20" i="13"/>
  <c r="O44" i="13"/>
  <c r="O40" i="13"/>
  <c r="O47" i="13"/>
  <c r="O43" i="13"/>
  <c r="O39" i="13"/>
  <c r="O46" i="13"/>
  <c r="O38" i="13"/>
  <c r="O45" i="13"/>
  <c r="O41" i="13"/>
  <c r="O42" i="13"/>
  <c r="Q23" i="13"/>
  <c r="Q24" i="13"/>
  <c r="Q20" i="13"/>
  <c r="Q16" i="13"/>
  <c r="Q21" i="13"/>
  <c r="Q18" i="13"/>
  <c r="Q22" i="13"/>
  <c r="Q19" i="13"/>
  <c r="Q25" i="13"/>
  <c r="Q17" i="13"/>
  <c r="P44" i="13"/>
  <c r="P40" i="13"/>
  <c r="P47" i="13"/>
  <c r="P43" i="13"/>
  <c r="P39" i="13"/>
  <c r="P46" i="13"/>
  <c r="P38" i="13"/>
  <c r="P45" i="13"/>
  <c r="P42" i="13"/>
  <c r="P41" i="13"/>
  <c r="R55" i="13"/>
  <c r="R56" i="13"/>
  <c r="R49" i="13"/>
  <c r="R57" i="13"/>
  <c r="R50" i="13"/>
  <c r="R58" i="13"/>
  <c r="R51" i="13"/>
  <c r="R52" i="13"/>
  <c r="R53" i="13"/>
  <c r="R54" i="13"/>
  <c r="L37" i="11"/>
  <c r="O48" i="13" l="1"/>
  <c r="L4" i="13"/>
  <c r="Q15" i="13"/>
  <c r="N15" i="13"/>
  <c r="P15" i="13"/>
  <c r="R4" i="13"/>
  <c r="O4" i="13"/>
  <c r="N37" i="13"/>
  <c r="L37" i="13"/>
  <c r="N48" i="13"/>
  <c r="Q37" i="13"/>
  <c r="P48" i="13"/>
  <c r="L15" i="13"/>
  <c r="N4" i="13"/>
  <c r="R15" i="13"/>
  <c r="P4" i="13"/>
  <c r="R37" i="13"/>
  <c r="Q48" i="13"/>
  <c r="Q4" i="13"/>
  <c r="R48" i="13"/>
  <c r="P37" i="13"/>
  <c r="O37" i="13"/>
  <c r="L48" i="13"/>
  <c r="L46" i="11"/>
  <c r="L39" i="11"/>
  <c r="L40" i="11"/>
  <c r="L38" i="11"/>
  <c r="L36" i="11"/>
  <c r="L35" i="11"/>
  <c r="L34" i="11"/>
  <c r="L33" i="11"/>
  <c r="L32" i="11"/>
  <c r="L31" i="11"/>
  <c r="R64" i="13" l="1"/>
  <c r="R61" i="13"/>
  <c r="N60" i="13"/>
  <c r="R67" i="13"/>
  <c r="R63" i="13"/>
  <c r="O32" i="13"/>
  <c r="N64" i="13"/>
  <c r="N28" i="13"/>
  <c r="N61" i="13"/>
  <c r="R62" i="13"/>
  <c r="O28" i="13"/>
  <c r="O35" i="13"/>
  <c r="N36" i="13"/>
  <c r="P35" i="13"/>
  <c r="R69" i="13"/>
  <c r="P67" i="13"/>
  <c r="Q65" i="13"/>
  <c r="R60" i="13"/>
  <c r="N62" i="13"/>
  <c r="L30" i="11"/>
  <c r="L36" i="13" s="1"/>
  <c r="O33" i="13"/>
  <c r="N34" i="13"/>
  <c r="P33" i="13"/>
  <c r="Q33" i="13"/>
  <c r="R33" i="13"/>
  <c r="L30" i="13" l="1"/>
  <c r="L41" i="11"/>
  <c r="L31" i="13"/>
  <c r="O64" i="13"/>
  <c r="P28" i="13"/>
  <c r="Q34" i="13"/>
  <c r="P65" i="13"/>
  <c r="P34" i="13"/>
  <c r="P63" i="13"/>
  <c r="R31" i="13"/>
  <c r="P66" i="13"/>
  <c r="P62" i="13"/>
  <c r="Q36" i="13"/>
  <c r="P30" i="13"/>
  <c r="O63" i="13"/>
  <c r="Q66" i="13"/>
  <c r="N27" i="13"/>
  <c r="N33" i="13"/>
  <c r="L42" i="11"/>
  <c r="O65" i="13"/>
  <c r="O34" i="13"/>
  <c r="N29" i="13"/>
  <c r="Q61" i="13"/>
  <c r="O66" i="13"/>
  <c r="O61" i="13"/>
  <c r="Q62" i="13"/>
  <c r="P68" i="13"/>
  <c r="P60" i="13"/>
  <c r="R32" i="13"/>
  <c r="R30" i="13"/>
  <c r="O67" i="13"/>
  <c r="R34" i="13"/>
  <c r="L29" i="13"/>
  <c r="Q63" i="13"/>
  <c r="L32" i="13"/>
  <c r="O36" i="13"/>
  <c r="Q35" i="13"/>
  <c r="Q32" i="13"/>
  <c r="L27" i="13"/>
  <c r="P32" i="13"/>
  <c r="Q30" i="13"/>
  <c r="O68" i="13"/>
  <c r="O60" i="13"/>
  <c r="L34" i="13"/>
  <c r="O62" i="13"/>
  <c r="P31" i="13"/>
  <c r="N35" i="13"/>
  <c r="N32" i="13"/>
  <c r="N30" i="13"/>
  <c r="O30" i="13"/>
  <c r="P29" i="13"/>
  <c r="N66" i="13"/>
  <c r="N63" i="13"/>
  <c r="P27" i="13"/>
  <c r="Q28" i="13"/>
  <c r="N67" i="13"/>
  <c r="P69" i="13"/>
  <c r="N31" i="13"/>
  <c r="R68" i="13"/>
  <c r="Q68" i="13"/>
  <c r="Q60" i="13"/>
  <c r="O29" i="13"/>
  <c r="Q67" i="13"/>
  <c r="R35" i="13"/>
  <c r="R27" i="13"/>
  <c r="Q31" i="13"/>
  <c r="Q29" i="13"/>
  <c r="L79" i="13"/>
  <c r="L33" i="13"/>
  <c r="Q64" i="13"/>
  <c r="R28" i="13"/>
  <c r="O31" i="13"/>
  <c r="Q69" i="13"/>
  <c r="Q27" i="13"/>
  <c r="R66" i="13"/>
  <c r="P61" i="13"/>
  <c r="O27" i="13"/>
  <c r="P64" i="13"/>
  <c r="R65" i="13"/>
  <c r="R59" i="13" s="1"/>
  <c r="R29" i="13"/>
  <c r="O69" i="13"/>
  <c r="L35" i="13"/>
  <c r="N69" i="13"/>
  <c r="R36" i="13"/>
  <c r="L28" i="13"/>
  <c r="N65" i="13"/>
  <c r="P36" i="13"/>
  <c r="N68" i="13"/>
  <c r="N59" i="13" l="1"/>
  <c r="R26" i="13"/>
  <c r="P26" i="13"/>
  <c r="N26" i="13"/>
  <c r="Q26" i="13"/>
  <c r="P59" i="13"/>
  <c r="Q59" i="13"/>
  <c r="O26" i="13"/>
  <c r="O59" i="13"/>
  <c r="L26" i="13"/>
</calcChain>
</file>

<file path=xl/sharedStrings.xml><?xml version="1.0" encoding="utf-8"?>
<sst xmlns="http://schemas.openxmlformats.org/spreadsheetml/2006/main" count="159" uniqueCount="28">
  <si>
    <t>Total</t>
  </si>
  <si>
    <t>Headcount of Faculty by Race/Ethnicity</t>
  </si>
  <si>
    <t>Tenure Track</t>
  </si>
  <si>
    <t xml:space="preserve">Tenured </t>
  </si>
  <si>
    <t>Clinical Track</t>
  </si>
  <si>
    <t>American Indian or Alaska Native</t>
  </si>
  <si>
    <t>Black or African American</t>
  </si>
  <si>
    <t>Native Hawaiian or Other Pacific Islander</t>
  </si>
  <si>
    <t>White</t>
  </si>
  <si>
    <t>Nonresident Alien/International</t>
  </si>
  <si>
    <t>Not Specified/Unknown</t>
  </si>
  <si>
    <t>Other Non-Tenure Track</t>
  </si>
  <si>
    <t>Tenured + Tenure Track</t>
  </si>
  <si>
    <t xml:space="preserve">Asian </t>
  </si>
  <si>
    <t>Hispanic/Latino</t>
  </si>
  <si>
    <t>continued</t>
  </si>
  <si>
    <t>Tenured/Tenure Track Total</t>
  </si>
  <si>
    <t>URM Percentages</t>
  </si>
  <si>
    <t>Hispanic/Latinx</t>
  </si>
  <si>
    <t xml:space="preserve">Note: "Underrepresented Minority" (URM) includes Hispanic/Latinx, American Indian or Alaskan Native, Black or African American, Native Hawaiian or Other </t>
  </si>
  <si>
    <t>Two or More Races - URM</t>
  </si>
  <si>
    <t>Two or More Races - Non-URM</t>
  </si>
  <si>
    <t xml:space="preserve">Source: November 1 Faculty Status and PeopleSoft HR, as reported in the Tenure Report.  </t>
  </si>
  <si>
    <t>Percent Minority</t>
  </si>
  <si>
    <t>Percent Underrepresented Minority (URM)</t>
  </si>
  <si>
    <r>
      <t xml:space="preserve">Headcount of Faculty by Race/Ethnicity, </t>
    </r>
    <r>
      <rPr>
        <b/>
        <i/>
        <sz val="11"/>
        <rFont val="Arial"/>
        <family val="2"/>
      </rPr>
      <t>continued</t>
    </r>
  </si>
  <si>
    <t xml:space="preserve">  Pacific Islander, and Two or More Races (where at least one race is included in the preceding list).  </t>
  </si>
  <si>
    <t xml:space="preserve">  "Minority" includes all those in the URM group, Asian, and all those in the Two or More Races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</si>
</sst>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0.0%"/>
  </numFmts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  <scheme val="minor"/>
    </font>
    <font>
      <sz val="10"/>
      <color indexed="8"/>
      <name val="Arial"/>
      <family val="2"/>
    </font>
    <font>
      <sz val="9"/>
      <name val="Arial"/>
      <family val="1"/>
      <scheme val="minor"/>
    </font>
    <font>
      <sz val="8"/>
      <name val="Arial"/>
      <family val="1"/>
      <scheme val="minor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 wrapText="1"/>
    </xf>
    <xf numFmtId="41" fontId="4" fillId="0" borderId="0" xfId="0" applyNumberFormat="1" applyFont="1" applyAlignment="1">
      <alignment horizontal="centerContinuous" wrapText="1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/>
    <xf numFmtId="3" fontId="4" fillId="0" borderId="0" xfId="1" applyNumberFormat="1" applyFont="1"/>
    <xf numFmtId="3" fontId="4" fillId="0" borderId="0" xfId="1" applyNumberFormat="1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 vertical="top" wrapText="1"/>
    </xf>
    <xf numFmtId="41" fontId="6" fillId="0" borderId="0" xfId="0" applyNumberFormat="1" applyFont="1" applyAlignment="1">
      <alignment horizontal="centerContinuous" wrapText="1"/>
    </xf>
    <xf numFmtId="0" fontId="4" fillId="0" borderId="0" xfId="0" applyFont="1" applyAlignment="1">
      <alignment vertical="top" wrapText="1"/>
    </xf>
    <xf numFmtId="0" fontId="4" fillId="0" borderId="3" xfId="0" applyFont="1" applyBorder="1"/>
    <xf numFmtId="3" fontId="4" fillId="0" borderId="3" xfId="1" applyNumberFormat="1" applyFont="1" applyBorder="1"/>
    <xf numFmtId="0" fontId="3" fillId="0" borderId="3" xfId="0" applyFont="1" applyBorder="1"/>
    <xf numFmtId="3" fontId="3" fillId="0" borderId="0" xfId="1" applyNumberFormat="1" applyFont="1" applyBorder="1"/>
    <xf numFmtId="3" fontId="3" fillId="0" borderId="2" xfId="1" applyNumberFormat="1" applyFont="1" applyBorder="1"/>
    <xf numFmtId="0" fontId="4" fillId="0" borderId="4" xfId="0" applyFont="1" applyBorder="1"/>
    <xf numFmtId="0" fontId="3" fillId="0" borderId="4" xfId="0" applyFont="1" applyBorder="1"/>
    <xf numFmtId="10" fontId="3" fillId="0" borderId="2" xfId="1" applyNumberFormat="1" applyFont="1" applyBorder="1"/>
    <xf numFmtId="10" fontId="4" fillId="0" borderId="0" xfId="1" applyNumberFormat="1" applyFont="1"/>
    <xf numFmtId="10" fontId="3" fillId="0" borderId="0" xfId="1" applyNumberFormat="1" applyFont="1" applyBorder="1"/>
    <xf numFmtId="10" fontId="4" fillId="0" borderId="0" xfId="1" applyNumberFormat="1" applyFont="1" applyBorder="1"/>
    <xf numFmtId="0" fontId="8" fillId="0" borderId="0" xfId="0" applyFont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indent="1"/>
    </xf>
    <xf numFmtId="3" fontId="7" fillId="0" borderId="0" xfId="1" applyNumberFormat="1" applyFont="1" applyBorder="1" applyAlignment="1">
      <alignment horizontal="right"/>
    </xf>
    <xf numFmtId="41" fontId="6" fillId="0" borderId="0" xfId="0" applyNumberFormat="1" applyFont="1" applyAlignment="1">
      <alignment horizontal="left" wrapText="1"/>
    </xf>
    <xf numFmtId="0" fontId="8" fillId="0" borderId="1" xfId="0" applyFont="1" applyBorder="1"/>
    <xf numFmtId="164" fontId="8" fillId="0" borderId="0" xfId="0" applyNumberFormat="1" applyFont="1"/>
    <xf numFmtId="0" fontId="7" fillId="0" borderId="3" xfId="0" applyFont="1" applyBorder="1" applyAlignment="1">
      <alignment horizontal="left" indent="1"/>
    </xf>
    <xf numFmtId="0" fontId="10" fillId="0" borderId="0" xfId="0" applyFont="1"/>
    <xf numFmtId="0" fontId="11" fillId="0" borderId="0" xfId="0" applyFont="1"/>
    <xf numFmtId="165" fontId="7" fillId="0" borderId="0" xfId="2" applyNumberFormat="1" applyFont="1" applyBorder="1"/>
    <xf numFmtId="165" fontId="7" fillId="0" borderId="3" xfId="2" applyNumberFormat="1" applyFont="1" applyBorder="1"/>
    <xf numFmtId="10" fontId="8" fillId="0" borderId="0" xfId="2" applyNumberFormat="1" applyFont="1"/>
    <xf numFmtId="0" fontId="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900">
                <a:latin typeface="+mn-lt"/>
              </a:rPr>
              <a:t>Race/Ethnicity as</a:t>
            </a:r>
            <a:r>
              <a:rPr lang="en-US" sz="900" baseline="0">
                <a:latin typeface="+mn-lt"/>
              </a:rPr>
              <a:t> a</a:t>
            </a:r>
            <a:r>
              <a:rPr lang="en-US" sz="900">
                <a:latin typeface="+mn-lt"/>
              </a:rPr>
              <a:t> Percent of Other Non-Tenure Track Faculty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34397947448043E-2"/>
          <c:y val="0.15923903129130235"/>
          <c:w val="0.82226305486125506"/>
          <c:h val="0.5835754905636795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'Pcts (Not to Print) Revised'!$B$49</c:f>
              <c:strCache>
                <c:ptCount val="1"/>
                <c:pt idx="0">
                  <c:v>Hispanic/Latino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Revised'!$C$49:$L$49</c:f>
              <c:numCache>
                <c:formatCode>0.00%</c:formatCode>
                <c:ptCount val="10"/>
                <c:pt idx="0">
                  <c:v>1.6721311475409836E-2</c:v>
                </c:pt>
                <c:pt idx="1">
                  <c:v>1.683937823834197E-2</c:v>
                </c:pt>
                <c:pt idx="2">
                  <c:v>1.9041574103459219E-2</c:v>
                </c:pt>
                <c:pt idx="3">
                  <c:v>1.8641010222489478E-2</c:v>
                </c:pt>
                <c:pt idx="4">
                  <c:v>1.8260869565217393E-2</c:v>
                </c:pt>
                <c:pt idx="5">
                  <c:v>1.8012946805516464E-2</c:v>
                </c:pt>
                <c:pt idx="6">
                  <c:v>1.8369690011481057E-2</c:v>
                </c:pt>
                <c:pt idx="7">
                  <c:v>1.9160326852634545E-2</c:v>
                </c:pt>
                <c:pt idx="8">
                  <c:v>1.9301731478853251E-2</c:v>
                </c:pt>
                <c:pt idx="9">
                  <c:v>2.1216407355021217E-2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C-4AF9-A7AB-AA3774E8CAFC}"/>
            </c:ext>
          </c:extLst>
        </c:ser>
        <c:ser>
          <c:idx val="0"/>
          <c:order val="1"/>
          <c:tx>
            <c:strRef>
              <c:f>'Pcts (Not to Print) Revised'!$B$50</c:f>
              <c:strCache>
                <c:ptCount val="1"/>
                <c:pt idx="0">
                  <c:v>American Indian or Alaska Native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Revised'!$C$50:$L$50</c:f>
              <c:numCache>
                <c:formatCode>0.00%</c:formatCode>
                <c:ptCount val="10"/>
                <c:pt idx="0">
                  <c:v>4.9180327868852463E-3</c:v>
                </c:pt>
                <c:pt idx="1">
                  <c:v>4.5336787564766836E-3</c:v>
                </c:pt>
                <c:pt idx="2">
                  <c:v>4.7603935258648047E-3</c:v>
                </c:pt>
                <c:pt idx="3">
                  <c:v>4.2092603728202047E-3</c:v>
                </c:pt>
                <c:pt idx="4">
                  <c:v>3.7681159420289855E-3</c:v>
                </c:pt>
                <c:pt idx="5">
                  <c:v>4.2217844075429214E-3</c:v>
                </c:pt>
                <c:pt idx="6">
                  <c:v>4.3053960964408722E-3</c:v>
                </c:pt>
                <c:pt idx="7">
                  <c:v>3.9447731755424065E-3</c:v>
                </c:pt>
                <c:pt idx="8">
                  <c:v>4.2577348850411584E-3</c:v>
                </c:pt>
                <c:pt idx="9">
                  <c:v>3.9603960396039604E-3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C-4AF9-A7AB-AA3774E8CAFC}"/>
            </c:ext>
          </c:extLst>
        </c:ser>
        <c:ser>
          <c:idx val="1"/>
          <c:order val="2"/>
          <c:tx>
            <c:strRef>
              <c:f>'Pcts (Not to Print) Revised'!$B$51</c:f>
              <c:strCache>
                <c:ptCount val="1"/>
                <c:pt idx="0">
                  <c:v>Asian 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Revised'!$C$51:$L$51</c:f>
              <c:numCache>
                <c:formatCode>0.00%</c:formatCode>
                <c:ptCount val="10"/>
                <c:pt idx="0">
                  <c:v>3.9672131147540986E-2</c:v>
                </c:pt>
                <c:pt idx="1">
                  <c:v>4.1126943005181348E-2</c:v>
                </c:pt>
                <c:pt idx="2">
                  <c:v>4.3795620437956206E-2</c:v>
                </c:pt>
                <c:pt idx="3">
                  <c:v>4.2092603728202047E-2</c:v>
                </c:pt>
                <c:pt idx="4">
                  <c:v>4.5217391304347827E-2</c:v>
                </c:pt>
                <c:pt idx="5">
                  <c:v>5.0098508302842668E-2</c:v>
                </c:pt>
                <c:pt idx="6">
                  <c:v>5.4535017221584388E-2</c:v>
                </c:pt>
                <c:pt idx="7">
                  <c:v>5.4381515919977461E-2</c:v>
                </c:pt>
                <c:pt idx="8">
                  <c:v>5.47828555208629E-2</c:v>
                </c:pt>
                <c:pt idx="9">
                  <c:v>5.5728429985855726E-2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C-4AF9-A7AB-AA3774E8CAFC}"/>
            </c:ext>
          </c:extLst>
        </c:ser>
        <c:ser>
          <c:idx val="2"/>
          <c:order val="3"/>
          <c:tx>
            <c:strRef>
              <c:f>'Pcts (Not to Print) Revised'!$B$52</c:f>
              <c:strCache>
                <c:ptCount val="1"/>
                <c:pt idx="0">
                  <c:v>Black or African American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Revised'!$C$52:$L$52</c:f>
              <c:numCache>
                <c:formatCode>0.00%</c:formatCode>
                <c:ptCount val="10"/>
                <c:pt idx="0">
                  <c:v>1.3442622950819673E-2</c:v>
                </c:pt>
                <c:pt idx="1">
                  <c:v>1.2629533678756476E-2</c:v>
                </c:pt>
                <c:pt idx="2">
                  <c:v>1.1424944462075532E-2</c:v>
                </c:pt>
                <c:pt idx="3">
                  <c:v>1.2327119663259171E-2</c:v>
                </c:pt>
                <c:pt idx="4">
                  <c:v>1.6521739130434782E-2</c:v>
                </c:pt>
                <c:pt idx="5">
                  <c:v>1.7450042217844075E-2</c:v>
                </c:pt>
                <c:pt idx="6">
                  <c:v>1.8656716417910446E-2</c:v>
                </c:pt>
                <c:pt idx="7">
                  <c:v>1.7751479289940829E-2</c:v>
                </c:pt>
                <c:pt idx="8">
                  <c:v>2.0437127448197558E-2</c:v>
                </c:pt>
                <c:pt idx="9">
                  <c:v>2.1782178217821781E-2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EC-4AF9-A7AB-AA3774E8CAFC}"/>
            </c:ext>
          </c:extLst>
        </c:ser>
        <c:ser>
          <c:idx val="4"/>
          <c:order val="4"/>
          <c:tx>
            <c:strRef>
              <c:f>'Pcts (Not to Print) Revised'!$B$53</c:f>
              <c:strCache>
                <c:ptCount val="1"/>
                <c:pt idx="0">
                  <c:v>Native Hawaiian or Other Pacific Islander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Revised'!$C$53:$L$53</c:f>
              <c:numCache>
                <c:formatCode>0.00%</c:formatCode>
                <c:ptCount val="10"/>
                <c:pt idx="0">
                  <c:v>0</c:v>
                </c:pt>
                <c:pt idx="1">
                  <c:v>6.4766839378238344E-4</c:v>
                </c:pt>
                <c:pt idx="2">
                  <c:v>6.3471913678197394E-4</c:v>
                </c:pt>
                <c:pt idx="3">
                  <c:v>9.0198436560432957E-4</c:v>
                </c:pt>
                <c:pt idx="4">
                  <c:v>2.8985507246376811E-4</c:v>
                </c:pt>
                <c:pt idx="5">
                  <c:v>2.8145229383619476E-4</c:v>
                </c:pt>
                <c:pt idx="6">
                  <c:v>2.8702640642939151E-4</c:v>
                </c:pt>
                <c:pt idx="7">
                  <c:v>5.6353902507748658E-4</c:v>
                </c:pt>
                <c:pt idx="8">
                  <c:v>5.676979846721544E-4</c:v>
                </c:pt>
                <c:pt idx="9">
                  <c:v>8.4865629420084862E-4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EC-4AF9-A7AB-AA3774E8CAFC}"/>
            </c:ext>
          </c:extLst>
        </c:ser>
        <c:ser>
          <c:idx val="5"/>
          <c:order val="5"/>
          <c:tx>
            <c:strRef>
              <c:f>'Pcts (Not to Print) Revised'!$B$54</c:f>
              <c:strCache>
                <c:ptCount val="1"/>
                <c:pt idx="0">
                  <c:v>Two or More Races - URM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Revised'!$C$54:$L$54</c:f>
              <c:numCache>
                <c:formatCode>0.00%</c:formatCode>
                <c:ptCount val="10"/>
                <c:pt idx="0">
                  <c:v>1.3114754098360656E-3</c:v>
                </c:pt>
                <c:pt idx="1">
                  <c:v>1.9430051813471502E-3</c:v>
                </c:pt>
                <c:pt idx="2">
                  <c:v>1.5867978419549348E-3</c:v>
                </c:pt>
                <c:pt idx="3">
                  <c:v>9.0198436560432957E-4</c:v>
                </c:pt>
                <c:pt idx="4">
                  <c:v>1.7391304347826088E-3</c:v>
                </c:pt>
                <c:pt idx="5">
                  <c:v>1.125809175344779E-3</c:v>
                </c:pt>
                <c:pt idx="6">
                  <c:v>1.148105625717566E-3</c:v>
                </c:pt>
                <c:pt idx="7">
                  <c:v>1.1270780501549732E-3</c:v>
                </c:pt>
                <c:pt idx="8">
                  <c:v>2.5546409310246948E-3</c:v>
                </c:pt>
                <c:pt idx="9">
                  <c:v>1.4144271570014145E-3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EC-4AF9-A7AB-AA3774E8CAFC}"/>
            </c:ext>
          </c:extLst>
        </c:ser>
        <c:ser>
          <c:idx val="6"/>
          <c:order val="6"/>
          <c:tx>
            <c:strRef>
              <c:f>'Pcts (Not to Print) Revised'!$B$55</c:f>
              <c:strCache>
                <c:ptCount val="1"/>
                <c:pt idx="0">
                  <c:v>Two or More Races - Non-URM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Revised'!$C$55:$L$55</c:f>
              <c:numCache>
                <c:formatCode>0.00%</c:formatCode>
                <c:ptCount val="10"/>
                <c:pt idx="0">
                  <c:v>3.2786885245901639E-4</c:v>
                </c:pt>
                <c:pt idx="1">
                  <c:v>3.2383419689119172E-4</c:v>
                </c:pt>
                <c:pt idx="2">
                  <c:v>9.5207870517296101E-4</c:v>
                </c:pt>
                <c:pt idx="3">
                  <c:v>9.0198436560432957E-4</c:v>
                </c:pt>
                <c:pt idx="4">
                  <c:v>8.6956521739130438E-4</c:v>
                </c:pt>
                <c:pt idx="5">
                  <c:v>1.6887137630171687E-3</c:v>
                </c:pt>
                <c:pt idx="6">
                  <c:v>1.148105625717566E-3</c:v>
                </c:pt>
                <c:pt idx="7">
                  <c:v>1.1270780501549732E-3</c:v>
                </c:pt>
                <c:pt idx="8">
                  <c:v>1.7030939540164632E-3</c:v>
                </c:pt>
                <c:pt idx="9">
                  <c:v>1.9801980198019802E-3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EC-4AF9-A7AB-AA3774E8C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005880"/>
        <c:axId val="580005096"/>
      </c:barChart>
      <c:catAx>
        <c:axId val="58000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05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005096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D2D2D2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05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515430669205461E-3"/>
          <c:y val="0.82858254850496615"/>
          <c:w val="0.99024857717527581"/>
          <c:h val="0.1714174514950337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900">
                <a:latin typeface="+mn-lt"/>
              </a:rPr>
              <a:t>Underrepresented Minorities (URM) as a Percent of Faculty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80215746227617E-2"/>
          <c:y val="0.12014748156480438"/>
          <c:w val="0.84470240189048529"/>
          <c:h val="0.62861048618922644"/>
        </c:manualLayout>
      </c:layout>
      <c:lineChart>
        <c:grouping val="standard"/>
        <c:varyColors val="0"/>
        <c:ser>
          <c:idx val="1"/>
          <c:order val="0"/>
          <c:tx>
            <c:strRef>
              <c:f>'Pcts (Not to Print) Revised'!$A$26</c:f>
              <c:strCache>
                <c:ptCount val="1"/>
                <c:pt idx="0">
                  <c:v>Tenured + Tenure Track</c:v>
                </c:pt>
              </c:strCache>
            </c:strRef>
          </c:tx>
          <c:marker>
            <c:symbol val="square"/>
            <c:size val="5"/>
          </c:marker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Revised'!$C$79:$L$79</c:f>
              <c:numCache>
                <c:formatCode>0.00%</c:formatCode>
                <c:ptCount val="10"/>
                <c:pt idx="0">
                  <c:v>6.9925742574257432E-2</c:v>
                </c:pt>
                <c:pt idx="1">
                  <c:v>7.1611253196930943E-2</c:v>
                </c:pt>
                <c:pt idx="2">
                  <c:v>7.0026178010471202E-2</c:v>
                </c:pt>
                <c:pt idx="3">
                  <c:v>7.1899736147757257E-2</c:v>
                </c:pt>
                <c:pt idx="4">
                  <c:v>7.286096256684492E-2</c:v>
                </c:pt>
                <c:pt idx="5">
                  <c:v>7.2053872053872051E-2</c:v>
                </c:pt>
                <c:pt idx="6">
                  <c:v>7.5871496924128506E-2</c:v>
                </c:pt>
                <c:pt idx="7">
                  <c:v>7.5328265376641321E-2</c:v>
                </c:pt>
                <c:pt idx="8">
                  <c:v>7.7940153096729303E-2</c:v>
                </c:pt>
                <c:pt idx="9">
                  <c:v>8.1023454157782518E-2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A-4122-9001-34A25E90D206}"/>
            </c:ext>
          </c:extLst>
        </c:ser>
        <c:ser>
          <c:idx val="2"/>
          <c:order val="1"/>
          <c:tx>
            <c:strRef>
              <c:f>'Pcts (Not to Print) Revised'!$A$37</c:f>
              <c:strCache>
                <c:ptCount val="1"/>
                <c:pt idx="0">
                  <c:v>Clinical Track</c:v>
                </c:pt>
              </c:strCache>
            </c:strRef>
          </c:tx>
          <c:marker>
            <c:symbol val="triangle"/>
            <c:size val="5"/>
          </c:marker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Revised'!$C$80:$L$80</c:f>
              <c:numCache>
                <c:formatCode>0.00%</c:formatCode>
                <c:ptCount val="10"/>
                <c:pt idx="0">
                  <c:v>5.7101024890190338E-2</c:v>
                </c:pt>
                <c:pt idx="1">
                  <c:v>6.4690026954177901E-2</c:v>
                </c:pt>
                <c:pt idx="2">
                  <c:v>6.9356872635561159E-2</c:v>
                </c:pt>
                <c:pt idx="3">
                  <c:v>7.5560802833530102E-2</c:v>
                </c:pt>
                <c:pt idx="4">
                  <c:v>7.7441077441077436E-2</c:v>
                </c:pt>
                <c:pt idx="5">
                  <c:v>8.2177161152614725E-2</c:v>
                </c:pt>
                <c:pt idx="6">
                  <c:v>8.0459770114942528E-2</c:v>
                </c:pt>
                <c:pt idx="7">
                  <c:v>7.3588709677419359E-2</c:v>
                </c:pt>
                <c:pt idx="8">
                  <c:v>5.9288537549407112E-2</c:v>
                </c:pt>
                <c:pt idx="9">
                  <c:v>6.2441752096924513E-2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A-4122-9001-34A25E90D206}"/>
            </c:ext>
          </c:extLst>
        </c:ser>
        <c:ser>
          <c:idx val="3"/>
          <c:order val="2"/>
          <c:tx>
            <c:strRef>
              <c:f>'Pcts (Not to Print) Revised'!$A$48</c:f>
              <c:strCache>
                <c:ptCount val="1"/>
                <c:pt idx="0">
                  <c:v>Other Non-Tenure Track</c:v>
                </c:pt>
              </c:strCache>
            </c:strRef>
          </c:tx>
          <c:marker>
            <c:symbol val="circle"/>
            <c:size val="5"/>
          </c:marker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Revised'!$C$81:$L$81</c:f>
              <c:numCache>
                <c:formatCode>0.00%</c:formatCode>
                <c:ptCount val="10"/>
                <c:pt idx="0">
                  <c:v>3.6393442622950821E-2</c:v>
                </c:pt>
                <c:pt idx="1">
                  <c:v>3.6593264248704661E-2</c:v>
                </c:pt>
                <c:pt idx="2">
                  <c:v>3.7448429070136464E-2</c:v>
                </c:pt>
                <c:pt idx="3">
                  <c:v>3.6981358989777509E-2</c:v>
                </c:pt>
                <c:pt idx="4">
                  <c:v>4.0579710144927533E-2</c:v>
                </c:pt>
                <c:pt idx="5">
                  <c:v>4.1092034900084437E-2</c:v>
                </c:pt>
                <c:pt idx="6">
                  <c:v>4.2766934557979336E-2</c:v>
                </c:pt>
                <c:pt idx="7">
                  <c:v>4.2547196393350237E-2</c:v>
                </c:pt>
                <c:pt idx="8">
                  <c:v>4.7118932727788818E-2</c:v>
                </c:pt>
                <c:pt idx="9">
                  <c:v>4.922206506364922E-2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EA-4122-9001-34A25E90D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07448"/>
        <c:axId val="580010976"/>
      </c:lineChart>
      <c:catAx>
        <c:axId val="58000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010976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D2D2D2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074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957806820539184E-3"/>
          <c:y val="0.8451273094539653"/>
          <c:w val="0.99282476932651464"/>
          <c:h val="0.11970566179227597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900">
                <a:latin typeface="+mn-lt"/>
              </a:rPr>
              <a:t>Race/Ethnicity as a Percent of Clinical Track Faculty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57849815340529"/>
          <c:y val="0.14345733729391624"/>
          <c:w val="0.8108967939908337"/>
          <c:h val="0.612142857142857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'Pcts (Not to Print) Revised'!$B$38</c:f>
              <c:strCache>
                <c:ptCount val="1"/>
                <c:pt idx="0">
                  <c:v>Hispanic/Latino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Revised'!$C$38:$L$38</c:f>
              <c:numCache>
                <c:formatCode>0.00%</c:formatCode>
                <c:ptCount val="10"/>
                <c:pt idx="0">
                  <c:v>3.074670571010249E-2</c:v>
                </c:pt>
                <c:pt idx="1">
                  <c:v>3.7735849056603772E-2</c:v>
                </c:pt>
                <c:pt idx="2">
                  <c:v>4.4136191677175286E-2</c:v>
                </c:pt>
                <c:pt idx="3">
                  <c:v>4.9586776859504134E-2</c:v>
                </c:pt>
                <c:pt idx="4">
                  <c:v>5.0505050505050504E-2</c:v>
                </c:pt>
                <c:pt idx="5">
                  <c:v>5.1227321237993596E-2</c:v>
                </c:pt>
                <c:pt idx="6">
                  <c:v>5.1201671891327065E-2</c:v>
                </c:pt>
                <c:pt idx="7">
                  <c:v>4.5362903225806453E-2</c:v>
                </c:pt>
                <c:pt idx="8">
                  <c:v>3.6561264822134384E-2</c:v>
                </c:pt>
                <c:pt idx="9">
                  <c:v>3.8210624417520968E-2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0-4710-9EE7-435757A5FBB8}"/>
            </c:ext>
          </c:extLst>
        </c:ser>
        <c:ser>
          <c:idx val="0"/>
          <c:order val="1"/>
          <c:tx>
            <c:strRef>
              <c:f>'Pcts (Not to Print) Revised'!$B$39</c:f>
              <c:strCache>
                <c:ptCount val="1"/>
                <c:pt idx="0">
                  <c:v>American Indian or Alaska Native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Revised'!$C$39:$L$39</c:f>
              <c:numCache>
                <c:formatCode>0.00%</c:formatCode>
                <c:ptCount val="10"/>
                <c:pt idx="0">
                  <c:v>1.4641288433382138E-3</c:v>
                </c:pt>
                <c:pt idx="1">
                  <c:v>1.3477088948787063E-3</c:v>
                </c:pt>
                <c:pt idx="2">
                  <c:v>1.2610340479192938E-3</c:v>
                </c:pt>
                <c:pt idx="3">
                  <c:v>1.1806375442739079E-3</c:v>
                </c:pt>
                <c:pt idx="4">
                  <c:v>1.1223344556677891E-3</c:v>
                </c:pt>
                <c:pt idx="5">
                  <c:v>1.0672358591248667E-3</c:v>
                </c:pt>
                <c:pt idx="6">
                  <c:v>1.0449320794148381E-3</c:v>
                </c:pt>
                <c:pt idx="7">
                  <c:v>1.0080645161290322E-3</c:v>
                </c:pt>
                <c:pt idx="8">
                  <c:v>9.8814229249011851E-4</c:v>
                </c:pt>
                <c:pt idx="9">
                  <c:v>9.3196644920782849E-4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0-4710-9EE7-435757A5FBB8}"/>
            </c:ext>
          </c:extLst>
        </c:ser>
        <c:ser>
          <c:idx val="1"/>
          <c:order val="2"/>
          <c:tx>
            <c:strRef>
              <c:f>'Pcts (Not to Print) Revised'!$B$40</c:f>
              <c:strCache>
                <c:ptCount val="1"/>
                <c:pt idx="0">
                  <c:v>Asian 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Revised'!$C$40:$L$40</c:f>
              <c:numCache>
                <c:formatCode>0.00%</c:formatCode>
                <c:ptCount val="10"/>
                <c:pt idx="0">
                  <c:v>9.9560761346998539E-2</c:v>
                </c:pt>
                <c:pt idx="1">
                  <c:v>0.1091644204851752</c:v>
                </c:pt>
                <c:pt idx="2">
                  <c:v>0.10466582597730138</c:v>
                </c:pt>
                <c:pt idx="3">
                  <c:v>0.11216056670602124</c:v>
                </c:pt>
                <c:pt idx="4">
                  <c:v>0.122334455667789</c:v>
                </c:pt>
                <c:pt idx="5">
                  <c:v>0.11205976520811099</c:v>
                </c:pt>
                <c:pt idx="6">
                  <c:v>0.11598746081504702</c:v>
                </c:pt>
                <c:pt idx="7">
                  <c:v>0.11693548387096774</c:v>
                </c:pt>
                <c:pt idx="8">
                  <c:v>0.10968379446640317</c:v>
                </c:pt>
                <c:pt idx="9">
                  <c:v>0.10810810810810811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0-4710-9EE7-435757A5FBB8}"/>
            </c:ext>
          </c:extLst>
        </c:ser>
        <c:ser>
          <c:idx val="2"/>
          <c:order val="3"/>
          <c:tx>
            <c:strRef>
              <c:f>'Pcts (Not to Print) Revised'!$B$41</c:f>
              <c:strCache>
                <c:ptCount val="1"/>
                <c:pt idx="0">
                  <c:v>Black or African American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Revised'!$C$41:$L$41</c:f>
              <c:numCache>
                <c:formatCode>0.00%</c:formatCode>
                <c:ptCount val="10"/>
                <c:pt idx="0">
                  <c:v>2.3426061493411421E-2</c:v>
                </c:pt>
                <c:pt idx="1">
                  <c:v>2.2911051212938006E-2</c:v>
                </c:pt>
                <c:pt idx="2">
                  <c:v>2.1437578814627996E-2</c:v>
                </c:pt>
                <c:pt idx="3">
                  <c:v>2.2432113341204249E-2</c:v>
                </c:pt>
                <c:pt idx="4">
                  <c:v>2.2446689113355778E-2</c:v>
                </c:pt>
                <c:pt idx="5">
                  <c:v>2.7748132337246531E-2</c:v>
                </c:pt>
                <c:pt idx="6">
                  <c:v>2.5078369905956112E-2</c:v>
                </c:pt>
                <c:pt idx="7">
                  <c:v>2.4193548387096774E-2</c:v>
                </c:pt>
                <c:pt idx="8">
                  <c:v>2.0750988142292492E-2</c:v>
                </c:pt>
                <c:pt idx="9">
                  <c:v>2.2367194780987885E-2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10-4710-9EE7-435757A5FBB8}"/>
            </c:ext>
          </c:extLst>
        </c:ser>
        <c:ser>
          <c:idx val="4"/>
          <c:order val="4"/>
          <c:tx>
            <c:strRef>
              <c:f>'Pcts (Not to Print) Revised'!$B$42</c:f>
              <c:strCache>
                <c:ptCount val="1"/>
                <c:pt idx="0">
                  <c:v>Native Hawaiian or Other Pacific Islander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Revised'!$C$42:$L$42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1.1223344556677891E-3</c:v>
                </c:pt>
                <c:pt idx="5">
                  <c:v>1.0672358591248667E-3</c:v>
                </c:pt>
                <c:pt idx="6">
                  <c:v>1.0449320794148381E-3</c:v>
                </c:pt>
                <c:pt idx="7">
                  <c:v>1.0080645161290322E-3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10-4710-9EE7-435757A5FBB8}"/>
            </c:ext>
          </c:extLst>
        </c:ser>
        <c:ser>
          <c:idx val="5"/>
          <c:order val="5"/>
          <c:tx>
            <c:strRef>
              <c:f>'Pcts (Not to Print) Revised'!$B$43</c:f>
              <c:strCache>
                <c:ptCount val="1"/>
                <c:pt idx="0">
                  <c:v>Two or More Races - URM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Revised'!$C$43:$L$43</c:f>
              <c:numCache>
                <c:formatCode>0.00%</c:formatCode>
                <c:ptCount val="10"/>
                <c:pt idx="0">
                  <c:v>1.4641288433382138E-3</c:v>
                </c:pt>
                <c:pt idx="1">
                  <c:v>2.6954177897574125E-3</c:v>
                </c:pt>
                <c:pt idx="2">
                  <c:v>2.5220680958385876E-3</c:v>
                </c:pt>
                <c:pt idx="3">
                  <c:v>2.3612750885478157E-3</c:v>
                </c:pt>
                <c:pt idx="4">
                  <c:v>2.2446689113355782E-3</c:v>
                </c:pt>
                <c:pt idx="5">
                  <c:v>1.0672358591248667E-3</c:v>
                </c:pt>
                <c:pt idx="6">
                  <c:v>2.0898641588296763E-3</c:v>
                </c:pt>
                <c:pt idx="7">
                  <c:v>2.0161290322580645E-3</c:v>
                </c:pt>
                <c:pt idx="8">
                  <c:v>9.8814229249011851E-4</c:v>
                </c:pt>
                <c:pt idx="9">
                  <c:v>9.3196644920782849E-4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10-4710-9EE7-435757A5FBB8}"/>
            </c:ext>
          </c:extLst>
        </c:ser>
        <c:ser>
          <c:idx val="6"/>
          <c:order val="6"/>
          <c:tx>
            <c:strRef>
              <c:f>'Pcts (Not to Print) Revised'!$B$44</c:f>
              <c:strCache>
                <c:ptCount val="1"/>
                <c:pt idx="0">
                  <c:v>Two or More Races - Non-URM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Revised'!$C$44:$L$44</c:f>
              <c:numCache>
                <c:formatCode>0.00%</c:formatCode>
                <c:ptCount val="10"/>
                <c:pt idx="0">
                  <c:v>2.9282576866764276E-3</c:v>
                </c:pt>
                <c:pt idx="1">
                  <c:v>2.6954177897574125E-3</c:v>
                </c:pt>
                <c:pt idx="2">
                  <c:v>2.5220680958385876E-3</c:v>
                </c:pt>
                <c:pt idx="3">
                  <c:v>2.3612750885478157E-3</c:v>
                </c:pt>
                <c:pt idx="4">
                  <c:v>3.3670033670033669E-3</c:v>
                </c:pt>
                <c:pt idx="5">
                  <c:v>3.2017075773745998E-3</c:v>
                </c:pt>
                <c:pt idx="6">
                  <c:v>5.2246603970741903E-3</c:v>
                </c:pt>
                <c:pt idx="7">
                  <c:v>5.0403225806451612E-3</c:v>
                </c:pt>
                <c:pt idx="8">
                  <c:v>4.940711462450593E-3</c:v>
                </c:pt>
                <c:pt idx="9">
                  <c:v>4.6598322460391422E-3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10-4710-9EE7-435757A5F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012152"/>
        <c:axId val="580008232"/>
      </c:barChart>
      <c:catAx>
        <c:axId val="58001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08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008232"/>
        <c:scaling>
          <c:orientation val="minMax"/>
        </c:scaling>
        <c:delete val="0"/>
        <c:axPos val="l"/>
        <c:majorGridlines>
          <c:spPr>
            <a:ln w="3175">
              <a:solidFill>
                <a:srgbClr val="D2D2D2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12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515430669205461E-3"/>
          <c:y val="0.84877418815295147"/>
          <c:w val="0.99311226560597454"/>
          <c:h val="0.1512258118470485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900">
                <a:latin typeface="+mn-lt"/>
              </a:rPr>
              <a:t>Race/Ethnicity as a Percent of Tenured/Tenure Track</a:t>
            </a:r>
            <a:r>
              <a:rPr lang="en-US" sz="900" baseline="0">
                <a:latin typeface="+mn-lt"/>
              </a:rPr>
              <a:t> </a:t>
            </a:r>
            <a:r>
              <a:rPr lang="en-US" sz="900">
                <a:latin typeface="+mn-lt"/>
              </a:rPr>
              <a:t>Faculty 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0761295212436E-2"/>
          <c:y val="0.13402085439709141"/>
          <c:w val="0.89337296073284955"/>
          <c:h val="0.6120659917510311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'Pcts (Not to Print) Revised'!$B$27</c:f>
              <c:strCache>
                <c:ptCount val="1"/>
                <c:pt idx="0">
                  <c:v>Hispanic/Latino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Revised'!$C$27:$L$27</c:f>
              <c:numCache>
                <c:formatCode>0.00%</c:formatCode>
                <c:ptCount val="10"/>
                <c:pt idx="0">
                  <c:v>4.0841584158415843E-2</c:v>
                </c:pt>
                <c:pt idx="1">
                  <c:v>4.1560102301790282E-2</c:v>
                </c:pt>
                <c:pt idx="2">
                  <c:v>3.9921465968586388E-2</c:v>
                </c:pt>
                <c:pt idx="3">
                  <c:v>4.2875989445910291E-2</c:v>
                </c:pt>
                <c:pt idx="4">
                  <c:v>4.3449197860962567E-2</c:v>
                </c:pt>
                <c:pt idx="5">
                  <c:v>4.30976430976431E-2</c:v>
                </c:pt>
                <c:pt idx="6">
                  <c:v>4.5796308954203689E-2</c:v>
                </c:pt>
                <c:pt idx="7">
                  <c:v>4.5611610228058048E-2</c:v>
                </c:pt>
                <c:pt idx="8">
                  <c:v>4.8016701461377868E-2</c:v>
                </c:pt>
                <c:pt idx="9">
                  <c:v>5.0461975835110161E-2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C-4D1D-939A-BBAB9A4E6A48}"/>
            </c:ext>
          </c:extLst>
        </c:ser>
        <c:ser>
          <c:idx val="0"/>
          <c:order val="1"/>
          <c:tx>
            <c:strRef>
              <c:f>'Pcts (Not to Print) Revised'!$B$28</c:f>
              <c:strCache>
                <c:ptCount val="1"/>
                <c:pt idx="0">
                  <c:v>American Indian or Alaska Native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Revised'!$C$28:$L$28</c:f>
              <c:numCache>
                <c:formatCode>0.00%</c:formatCode>
                <c:ptCount val="10"/>
                <c:pt idx="0">
                  <c:v>2.4752475247524753E-3</c:v>
                </c:pt>
                <c:pt idx="1">
                  <c:v>2.5575447570332483E-3</c:v>
                </c:pt>
                <c:pt idx="2">
                  <c:v>2.617801047120419E-3</c:v>
                </c:pt>
                <c:pt idx="3">
                  <c:v>1.9788918205804751E-3</c:v>
                </c:pt>
                <c:pt idx="4">
                  <c:v>2.0053475935828879E-3</c:v>
                </c:pt>
                <c:pt idx="5">
                  <c:v>1.3468013468013469E-3</c:v>
                </c:pt>
                <c:pt idx="6">
                  <c:v>1.3670539986329461E-3</c:v>
                </c:pt>
                <c:pt idx="7">
                  <c:v>6.9108500345542499E-4</c:v>
                </c:pt>
                <c:pt idx="8">
                  <c:v>6.9589422407794019E-4</c:v>
                </c:pt>
                <c:pt idx="9">
                  <c:v>7.1073205401563609E-4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C-4D1D-939A-BBAB9A4E6A48}"/>
            </c:ext>
          </c:extLst>
        </c:ser>
        <c:ser>
          <c:idx val="1"/>
          <c:order val="2"/>
          <c:tx>
            <c:strRef>
              <c:f>'Pcts (Not to Print) Revised'!$B$29</c:f>
              <c:strCache>
                <c:ptCount val="1"/>
                <c:pt idx="0">
                  <c:v>Asian 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Revised'!$C$29:$L$29</c:f>
              <c:numCache>
                <c:formatCode>0.00%</c:formatCode>
                <c:ptCount val="10"/>
                <c:pt idx="0">
                  <c:v>0.10829207920792079</c:v>
                </c:pt>
                <c:pt idx="1">
                  <c:v>0.10933503836317135</c:v>
                </c:pt>
                <c:pt idx="2">
                  <c:v>0.112565445026178</c:v>
                </c:pt>
                <c:pt idx="3">
                  <c:v>0.11807387862796834</c:v>
                </c:pt>
                <c:pt idx="4">
                  <c:v>0.12566844919786097</c:v>
                </c:pt>
                <c:pt idx="5">
                  <c:v>0.12996632996632998</c:v>
                </c:pt>
                <c:pt idx="6">
                  <c:v>0.1319207108680793</c:v>
                </c:pt>
                <c:pt idx="7">
                  <c:v>0.13476157567380787</c:v>
                </c:pt>
                <c:pt idx="8">
                  <c:v>0.13778705636743216</c:v>
                </c:pt>
                <c:pt idx="9">
                  <c:v>0.14356787491115849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AC-4D1D-939A-BBAB9A4E6A48}"/>
            </c:ext>
          </c:extLst>
        </c:ser>
        <c:ser>
          <c:idx val="2"/>
          <c:order val="3"/>
          <c:tx>
            <c:strRef>
              <c:f>'Pcts (Not to Print) Revised'!$B$30</c:f>
              <c:strCache>
                <c:ptCount val="1"/>
                <c:pt idx="0">
                  <c:v>Black or African American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Revised'!$C$30:$L$30</c:f>
              <c:numCache>
                <c:formatCode>0.00%</c:formatCode>
                <c:ptCount val="10"/>
                <c:pt idx="0">
                  <c:v>2.1658415841584157E-2</c:v>
                </c:pt>
                <c:pt idx="1">
                  <c:v>2.3017902813299233E-2</c:v>
                </c:pt>
                <c:pt idx="2">
                  <c:v>2.2905759162303665E-2</c:v>
                </c:pt>
                <c:pt idx="3">
                  <c:v>2.308707124010554E-2</c:v>
                </c:pt>
                <c:pt idx="4">
                  <c:v>2.2058823529411766E-2</c:v>
                </c:pt>
                <c:pt idx="5">
                  <c:v>2.154882154882155E-2</c:v>
                </c:pt>
                <c:pt idx="6">
                  <c:v>2.2556390977443608E-2</c:v>
                </c:pt>
                <c:pt idx="7">
                  <c:v>2.3496890117484452E-2</c:v>
                </c:pt>
                <c:pt idx="8">
                  <c:v>2.3660403618649965E-2</c:v>
                </c:pt>
                <c:pt idx="9">
                  <c:v>2.3454157782515993E-2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AC-4D1D-939A-BBAB9A4E6A48}"/>
            </c:ext>
          </c:extLst>
        </c:ser>
        <c:ser>
          <c:idx val="4"/>
          <c:order val="4"/>
          <c:tx>
            <c:strRef>
              <c:f>'Pcts (Not to Print) Revised'!$B$31</c:f>
              <c:strCache>
                <c:ptCount val="1"/>
                <c:pt idx="0">
                  <c:v>Native Hawaiian or Other Pacific Islander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Revised'!$C$31:$L$31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6.9108500345542499E-4</c:v>
                </c:pt>
                <c:pt idx="8">
                  <c:v>6.9589422407794019E-4</c:v>
                </c:pt>
                <c:pt idx="9">
                  <c:v>7.1073205401563609E-4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AC-4D1D-939A-BBAB9A4E6A48}"/>
            </c:ext>
          </c:extLst>
        </c:ser>
        <c:ser>
          <c:idx val="5"/>
          <c:order val="5"/>
          <c:tx>
            <c:strRef>
              <c:f>'Pcts (Not to Print) Revised'!$B$32</c:f>
              <c:strCache>
                <c:ptCount val="1"/>
                <c:pt idx="0">
                  <c:v>Two or More Races - URM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Revised'!$C$32:$L$32</c:f>
              <c:numCache>
                <c:formatCode>0.00%</c:formatCode>
                <c:ptCount val="10"/>
                <c:pt idx="0">
                  <c:v>4.9504950495049506E-3</c:v>
                </c:pt>
                <c:pt idx="1">
                  <c:v>4.475703324808184E-3</c:v>
                </c:pt>
                <c:pt idx="2">
                  <c:v>4.5811518324607326E-3</c:v>
                </c:pt>
                <c:pt idx="3">
                  <c:v>3.9577836411609502E-3</c:v>
                </c:pt>
                <c:pt idx="4">
                  <c:v>5.3475935828877002E-3</c:v>
                </c:pt>
                <c:pt idx="5">
                  <c:v>6.0606060606060606E-3</c:v>
                </c:pt>
                <c:pt idx="6">
                  <c:v>6.1517429938482571E-3</c:v>
                </c:pt>
                <c:pt idx="7">
                  <c:v>4.8375950241879755E-3</c:v>
                </c:pt>
                <c:pt idx="8">
                  <c:v>4.8712595685455815E-3</c:v>
                </c:pt>
                <c:pt idx="9">
                  <c:v>5.6858564321250887E-3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AC-4D1D-939A-BBAB9A4E6A48}"/>
            </c:ext>
          </c:extLst>
        </c:ser>
        <c:ser>
          <c:idx val="6"/>
          <c:order val="6"/>
          <c:tx>
            <c:strRef>
              <c:f>'Pcts (Not to Print) Revised'!$B$33</c:f>
              <c:strCache>
                <c:ptCount val="1"/>
                <c:pt idx="0">
                  <c:v>Two or More Races - Non-URM</c:v>
                </c:pt>
              </c:strCache>
            </c:strRef>
          </c:tx>
          <c:invertIfNegative val="0"/>
          <c:cat>
            <c:numRef>
              <c:f>'Pcts (Not to Print) Revised'!$C$3:$L$3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'Pcts (Not to Print) Revised'!$C$33:$L$33</c:f>
              <c:numCache>
                <c:formatCode>0.00%</c:formatCode>
                <c:ptCount val="10"/>
                <c:pt idx="0">
                  <c:v>1.2376237623762376E-3</c:v>
                </c:pt>
                <c:pt idx="1">
                  <c:v>1.2787723785166241E-3</c:v>
                </c:pt>
                <c:pt idx="2">
                  <c:v>1.963350785340314E-3</c:v>
                </c:pt>
                <c:pt idx="3">
                  <c:v>1.9788918205804751E-3</c:v>
                </c:pt>
                <c:pt idx="4">
                  <c:v>2.0053475935828879E-3</c:v>
                </c:pt>
                <c:pt idx="5">
                  <c:v>2.6936026936026937E-3</c:v>
                </c:pt>
                <c:pt idx="6">
                  <c:v>2.7341079972658922E-3</c:v>
                </c:pt>
                <c:pt idx="7">
                  <c:v>2.7643400138217E-3</c:v>
                </c:pt>
                <c:pt idx="8">
                  <c:v>2.7835768963117608E-3</c:v>
                </c:pt>
                <c:pt idx="9">
                  <c:v>2.8429282160625444E-3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AC-4D1D-939A-BBAB9A4E6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034560"/>
        <c:axId val="635040048"/>
      </c:barChart>
      <c:catAx>
        <c:axId val="6350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04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5040048"/>
        <c:scaling>
          <c:orientation val="minMax"/>
        </c:scaling>
        <c:delete val="0"/>
        <c:axPos val="l"/>
        <c:majorGridlines>
          <c:spPr>
            <a:ln w="3175">
              <a:solidFill>
                <a:srgbClr val="D2D2D2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034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172154032216561"/>
          <c:w val="0.98738488874457708"/>
          <c:h val="0.168278459677834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38101</xdr:rowOff>
    </xdr:from>
    <xdr:to>
      <xdr:col>6</xdr:col>
      <xdr:colOff>320040</xdr:colOff>
      <xdr:row>40</xdr:row>
      <xdr:rowOff>70486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6B49A13-1DFB-4611-A490-028B60570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21</xdr:row>
      <xdr:rowOff>38101</xdr:rowOff>
    </xdr:from>
    <xdr:to>
      <xdr:col>12</xdr:col>
      <xdr:colOff>662940</xdr:colOff>
      <xdr:row>40</xdr:row>
      <xdr:rowOff>70486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D79E6BD-0073-4D4A-8D79-083227326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342900</xdr:colOff>
      <xdr:row>1</xdr:row>
      <xdr:rowOff>19050</xdr:rowOff>
    </xdr:from>
    <xdr:to>
      <xdr:col>12</xdr:col>
      <xdr:colOff>662940</xdr:colOff>
      <xdr:row>20</xdr:row>
      <xdr:rowOff>51435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C4BD57F8-4CE5-44AE-84D9-C829EEF43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</xdr:row>
      <xdr:rowOff>19050</xdr:rowOff>
    </xdr:from>
    <xdr:to>
      <xdr:col>6</xdr:col>
      <xdr:colOff>320040</xdr:colOff>
      <xdr:row>20</xdr:row>
      <xdr:rowOff>51435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92188E44-C68B-4165-9E22-00327E51D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abSelected="1" zoomScaleNormal="100" workbookViewId="0"/>
  </sheetViews>
  <sheetFormatPr defaultColWidth="9" defaultRowHeight="12.5" x14ac:dyDescent="0.25"/>
  <cols>
    <col min="1" max="1" width="3.58203125" style="1" customWidth="1"/>
    <col min="2" max="2" width="28.75" style="1" customWidth="1"/>
    <col min="3" max="12" width="6.58203125" style="1" customWidth="1"/>
    <col min="13" max="13" width="3.58203125" style="1" customWidth="1"/>
    <col min="14" max="16384" width="9" style="1"/>
  </cols>
  <sheetData>
    <row r="1" spans="1:13" customFormat="1" ht="14" x14ac:dyDescent="0.3">
      <c r="A1" s="11" t="s">
        <v>1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29"/>
    </row>
    <row r="2" spans="1:13" ht="6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5"/>
      <c r="B3" s="5"/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  <c r="L3" s="6">
        <v>2023</v>
      </c>
      <c r="M3" s="7"/>
    </row>
    <row r="4" spans="1:13" x14ac:dyDescent="0.25">
      <c r="A4" s="7" t="s">
        <v>3</v>
      </c>
      <c r="B4" s="4"/>
      <c r="C4" s="18">
        <f t="shared" ref="C4:K4" si="0">SUM(C5:C14)</f>
        <v>1240</v>
      </c>
      <c r="D4" s="18">
        <f t="shared" si="0"/>
        <v>1201</v>
      </c>
      <c r="E4" s="18">
        <f t="shared" si="0"/>
        <v>1179</v>
      </c>
      <c r="F4" s="18">
        <f t="shared" si="0"/>
        <v>1181</v>
      </c>
      <c r="G4" s="18">
        <f t="shared" si="0"/>
        <v>1172</v>
      </c>
      <c r="H4" s="18">
        <f t="shared" si="0"/>
        <v>1156</v>
      </c>
      <c r="I4" s="18">
        <f t="shared" si="0"/>
        <v>1138</v>
      </c>
      <c r="J4" s="18">
        <f t="shared" si="0"/>
        <v>1123</v>
      </c>
      <c r="K4" s="18">
        <f t="shared" si="0"/>
        <v>1109</v>
      </c>
      <c r="L4" s="18">
        <f t="shared" ref="L4" si="1">SUM(L5:L14)</f>
        <v>1074</v>
      </c>
      <c r="M4" s="18"/>
    </row>
    <row r="5" spans="1:13" x14ac:dyDescent="0.25">
      <c r="A5" s="7"/>
      <c r="B5" s="4" t="s">
        <v>18</v>
      </c>
      <c r="C5" s="8">
        <v>47</v>
      </c>
      <c r="D5" s="8">
        <v>45</v>
      </c>
      <c r="E5" s="8">
        <v>45</v>
      </c>
      <c r="F5" s="8">
        <v>48</v>
      </c>
      <c r="G5" s="8">
        <v>49</v>
      </c>
      <c r="H5" s="8">
        <v>48</v>
      </c>
      <c r="I5" s="8">
        <v>53</v>
      </c>
      <c r="J5" s="8">
        <v>49</v>
      </c>
      <c r="K5" s="8">
        <v>52</v>
      </c>
      <c r="L5" s="8">
        <v>55</v>
      </c>
      <c r="M5" s="8"/>
    </row>
    <row r="6" spans="1:13" x14ac:dyDescent="0.25">
      <c r="B6" s="4" t="s">
        <v>5</v>
      </c>
      <c r="C6" s="8">
        <v>3</v>
      </c>
      <c r="D6" s="8">
        <v>3</v>
      </c>
      <c r="E6" s="8">
        <v>3</v>
      </c>
      <c r="F6" s="8">
        <v>3</v>
      </c>
      <c r="G6" s="8">
        <v>3</v>
      </c>
      <c r="H6" s="8">
        <v>2</v>
      </c>
      <c r="I6" s="8">
        <v>2</v>
      </c>
      <c r="J6" s="8">
        <v>1</v>
      </c>
      <c r="K6" s="8">
        <v>1</v>
      </c>
      <c r="L6" s="8">
        <v>1</v>
      </c>
      <c r="M6" s="8"/>
    </row>
    <row r="7" spans="1:13" x14ac:dyDescent="0.25">
      <c r="A7" s="7"/>
      <c r="B7" s="4" t="s">
        <v>13</v>
      </c>
      <c r="C7" s="8">
        <v>115</v>
      </c>
      <c r="D7" s="8">
        <v>116</v>
      </c>
      <c r="E7" s="8">
        <v>119</v>
      </c>
      <c r="F7" s="8">
        <v>130</v>
      </c>
      <c r="G7" s="8">
        <v>141</v>
      </c>
      <c r="H7" s="8">
        <v>144</v>
      </c>
      <c r="I7" s="8">
        <v>143</v>
      </c>
      <c r="J7" s="8">
        <v>147</v>
      </c>
      <c r="K7" s="8">
        <v>151</v>
      </c>
      <c r="L7" s="8">
        <v>153</v>
      </c>
      <c r="M7" s="8"/>
    </row>
    <row r="8" spans="1:13" x14ac:dyDescent="0.25">
      <c r="A8" s="7"/>
      <c r="B8" s="4" t="s">
        <v>6</v>
      </c>
      <c r="C8" s="8">
        <v>28</v>
      </c>
      <c r="D8" s="8">
        <v>26</v>
      </c>
      <c r="E8" s="8">
        <v>25</v>
      </c>
      <c r="F8" s="8">
        <v>29</v>
      </c>
      <c r="G8" s="8">
        <v>25</v>
      </c>
      <c r="H8" s="8">
        <v>24</v>
      </c>
      <c r="I8" s="8">
        <v>24</v>
      </c>
      <c r="J8" s="8">
        <v>24</v>
      </c>
      <c r="K8" s="8">
        <v>24</v>
      </c>
      <c r="L8" s="8">
        <v>22</v>
      </c>
      <c r="M8" s="8"/>
    </row>
    <row r="9" spans="1:13" x14ac:dyDescent="0.25">
      <c r="A9" s="7"/>
      <c r="B9" s="4" t="s">
        <v>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/>
    </row>
    <row r="10" spans="1:13" x14ac:dyDescent="0.25">
      <c r="A10" s="7"/>
      <c r="B10" s="4" t="s">
        <v>20</v>
      </c>
      <c r="C10" s="8">
        <v>6</v>
      </c>
      <c r="D10" s="8">
        <v>5</v>
      </c>
      <c r="E10" s="8">
        <v>5</v>
      </c>
      <c r="F10" s="8">
        <v>5</v>
      </c>
      <c r="G10" s="8">
        <v>4</v>
      </c>
      <c r="H10" s="8">
        <v>4</v>
      </c>
      <c r="I10" s="8">
        <v>3</v>
      </c>
      <c r="J10" s="8">
        <v>3</v>
      </c>
      <c r="K10" s="8">
        <v>4</v>
      </c>
      <c r="L10" s="8">
        <v>4</v>
      </c>
      <c r="M10" s="8"/>
    </row>
    <row r="11" spans="1:13" x14ac:dyDescent="0.25">
      <c r="A11" s="7"/>
      <c r="B11" s="4" t="s">
        <v>21</v>
      </c>
      <c r="C11" s="8">
        <v>0</v>
      </c>
      <c r="D11" s="8">
        <v>0</v>
      </c>
      <c r="E11" s="8">
        <v>1</v>
      </c>
      <c r="F11" s="8">
        <v>1</v>
      </c>
      <c r="G11" s="8">
        <v>1</v>
      </c>
      <c r="H11" s="8">
        <v>2</v>
      </c>
      <c r="I11" s="8">
        <v>2</v>
      </c>
      <c r="J11" s="8">
        <v>3</v>
      </c>
      <c r="K11" s="8">
        <v>3</v>
      </c>
      <c r="L11" s="8">
        <v>4</v>
      </c>
      <c r="M11" s="8"/>
    </row>
    <row r="12" spans="1:13" x14ac:dyDescent="0.25">
      <c r="A12" s="7"/>
      <c r="B12" s="4" t="s">
        <v>8</v>
      </c>
      <c r="C12" s="8">
        <v>1027</v>
      </c>
      <c r="D12" s="8">
        <v>989</v>
      </c>
      <c r="E12" s="8">
        <v>964</v>
      </c>
      <c r="F12" s="8">
        <v>944</v>
      </c>
      <c r="G12" s="8">
        <v>927</v>
      </c>
      <c r="H12" s="8">
        <v>908</v>
      </c>
      <c r="I12" s="8">
        <v>883</v>
      </c>
      <c r="J12" s="8">
        <v>863</v>
      </c>
      <c r="K12" s="8">
        <v>840</v>
      </c>
      <c r="L12" s="8">
        <v>804</v>
      </c>
      <c r="M12" s="8"/>
    </row>
    <row r="13" spans="1:13" x14ac:dyDescent="0.25">
      <c r="A13" s="7"/>
      <c r="B13" s="4" t="s">
        <v>10</v>
      </c>
      <c r="C13" s="9">
        <v>14</v>
      </c>
      <c r="D13" s="9">
        <v>17</v>
      </c>
      <c r="E13" s="9">
        <v>15</v>
      </c>
      <c r="F13" s="9">
        <v>18</v>
      </c>
      <c r="G13" s="9">
        <v>21</v>
      </c>
      <c r="H13" s="9">
        <v>19</v>
      </c>
      <c r="I13" s="8">
        <v>24</v>
      </c>
      <c r="J13" s="8">
        <v>29</v>
      </c>
      <c r="K13" s="8">
        <v>30</v>
      </c>
      <c r="L13" s="8">
        <v>29</v>
      </c>
      <c r="M13" s="8"/>
    </row>
    <row r="14" spans="1:13" x14ac:dyDescent="0.25">
      <c r="A14" s="7"/>
      <c r="B14" s="14" t="s">
        <v>9</v>
      </c>
      <c r="C14" s="15">
        <v>0</v>
      </c>
      <c r="D14" s="15">
        <v>0</v>
      </c>
      <c r="E14" s="15">
        <v>2</v>
      </c>
      <c r="F14" s="15">
        <v>3</v>
      </c>
      <c r="G14" s="15">
        <v>1</v>
      </c>
      <c r="H14" s="15">
        <v>5</v>
      </c>
      <c r="I14" s="15">
        <v>4</v>
      </c>
      <c r="J14" s="15">
        <v>4</v>
      </c>
      <c r="K14" s="15">
        <v>4</v>
      </c>
      <c r="L14" s="15">
        <v>2</v>
      </c>
      <c r="M14" s="8"/>
    </row>
    <row r="15" spans="1:13" x14ac:dyDescent="0.25">
      <c r="A15" s="7"/>
      <c r="B15" s="27" t="s">
        <v>23</v>
      </c>
      <c r="C15" s="35">
        <f t="shared" ref="C15:K15" si="2">IFERROR((+C5+C6+C7+C8+C9+C10+C11)/C4,0)</f>
        <v>0.16048387096774194</v>
      </c>
      <c r="D15" s="35">
        <f t="shared" si="2"/>
        <v>0.16236469608659451</v>
      </c>
      <c r="E15" s="35">
        <f t="shared" si="2"/>
        <v>0.16793893129770993</v>
      </c>
      <c r="F15" s="35">
        <f t="shared" si="2"/>
        <v>0.18289585097375105</v>
      </c>
      <c r="G15" s="35">
        <f t="shared" si="2"/>
        <v>0.19027303754266212</v>
      </c>
      <c r="H15" s="35">
        <f t="shared" si="2"/>
        <v>0.19377162629757785</v>
      </c>
      <c r="I15" s="35">
        <f t="shared" si="2"/>
        <v>0.19947275922671354</v>
      </c>
      <c r="J15" s="35">
        <f t="shared" si="2"/>
        <v>0.20213713268032057</v>
      </c>
      <c r="K15" s="35">
        <f t="shared" si="2"/>
        <v>0.21190261496844004</v>
      </c>
      <c r="L15" s="35">
        <f t="shared" ref="L15" si="3">IFERROR((+L5+L6+L7+L8+L9+L10+L11)/L4,0)</f>
        <v>0.22253258845437615</v>
      </c>
      <c r="M15" s="8"/>
    </row>
    <row r="16" spans="1:13" x14ac:dyDescent="0.25">
      <c r="A16" s="32"/>
      <c r="B16" s="32" t="s">
        <v>24</v>
      </c>
      <c r="C16" s="36">
        <f t="shared" ref="C16:K16" si="4">IFERROR((+C5+C6+C8+C9+C10)/C4,0)</f>
        <v>6.7741935483870974E-2</v>
      </c>
      <c r="D16" s="36">
        <f t="shared" si="4"/>
        <v>6.5778517901748546E-2</v>
      </c>
      <c r="E16" s="36">
        <f t="shared" si="4"/>
        <v>6.6157760814249358E-2</v>
      </c>
      <c r="F16" s="36">
        <f t="shared" si="4"/>
        <v>7.1972904318374262E-2</v>
      </c>
      <c r="G16" s="36">
        <f t="shared" si="4"/>
        <v>6.9112627986348124E-2</v>
      </c>
      <c r="H16" s="36">
        <f t="shared" si="4"/>
        <v>6.7474048442906581E-2</v>
      </c>
      <c r="I16" s="36">
        <f t="shared" si="4"/>
        <v>7.2056239015817217E-2</v>
      </c>
      <c r="J16" s="36">
        <f t="shared" si="4"/>
        <v>6.8566340160284955E-2</v>
      </c>
      <c r="K16" s="36">
        <f t="shared" si="4"/>
        <v>7.3038773669972953E-2</v>
      </c>
      <c r="L16" s="36">
        <f t="shared" ref="L16" si="5">IFERROR((+L5+L6+L8+L9+L10)/L4,0)</f>
        <v>7.6350093109869649E-2</v>
      </c>
      <c r="M16" s="8"/>
    </row>
    <row r="17" spans="1:13" x14ac:dyDescent="0.25">
      <c r="A17" s="7" t="s">
        <v>2</v>
      </c>
      <c r="B17" s="4"/>
      <c r="C17" s="17">
        <f t="shared" ref="C17:H17" si="6">SUM(C18:C27)</f>
        <v>376</v>
      </c>
      <c r="D17" s="17">
        <f t="shared" si="6"/>
        <v>363</v>
      </c>
      <c r="E17" s="17">
        <f t="shared" si="6"/>
        <v>349</v>
      </c>
      <c r="F17" s="17">
        <f t="shared" si="6"/>
        <v>335</v>
      </c>
      <c r="G17" s="17">
        <f t="shared" si="6"/>
        <v>324</v>
      </c>
      <c r="H17" s="17">
        <f t="shared" si="6"/>
        <v>329</v>
      </c>
      <c r="I17" s="17">
        <f t="shared" ref="I17:K17" si="7">SUM(I18:I27)</f>
        <v>325</v>
      </c>
      <c r="J17" s="17">
        <f t="shared" si="7"/>
        <v>324</v>
      </c>
      <c r="K17" s="17">
        <f t="shared" si="7"/>
        <v>328</v>
      </c>
      <c r="L17" s="17">
        <f t="shared" ref="L17" si="8">SUM(L18:L27)</f>
        <v>333</v>
      </c>
      <c r="M17" s="17"/>
    </row>
    <row r="18" spans="1:13" x14ac:dyDescent="0.25">
      <c r="A18" s="7"/>
      <c r="B18" s="4" t="s">
        <v>18</v>
      </c>
      <c r="C18" s="8">
        <v>19</v>
      </c>
      <c r="D18" s="8">
        <v>20</v>
      </c>
      <c r="E18" s="8">
        <v>16</v>
      </c>
      <c r="F18" s="8">
        <v>17</v>
      </c>
      <c r="G18" s="8">
        <v>16</v>
      </c>
      <c r="H18" s="8">
        <v>16</v>
      </c>
      <c r="I18" s="8">
        <v>14</v>
      </c>
      <c r="J18" s="8">
        <v>17</v>
      </c>
      <c r="K18" s="8">
        <v>17</v>
      </c>
      <c r="L18" s="8">
        <v>16</v>
      </c>
      <c r="M18" s="8"/>
    </row>
    <row r="19" spans="1:13" x14ac:dyDescent="0.25">
      <c r="A19" s="7"/>
      <c r="B19" s="4" t="s">
        <v>5</v>
      </c>
      <c r="C19" s="8">
        <v>1</v>
      </c>
      <c r="D19" s="8">
        <v>1</v>
      </c>
      <c r="E19" s="8">
        <v>1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/>
    </row>
    <row r="20" spans="1:13" x14ac:dyDescent="0.25">
      <c r="A20" s="7"/>
      <c r="B20" s="4" t="s">
        <v>13</v>
      </c>
      <c r="C20" s="8">
        <v>60</v>
      </c>
      <c r="D20" s="8">
        <v>55</v>
      </c>
      <c r="E20" s="8">
        <v>53</v>
      </c>
      <c r="F20" s="8">
        <v>49</v>
      </c>
      <c r="G20" s="8">
        <v>47</v>
      </c>
      <c r="H20" s="8">
        <v>49</v>
      </c>
      <c r="I20" s="8">
        <v>50</v>
      </c>
      <c r="J20" s="8">
        <v>48</v>
      </c>
      <c r="K20" s="8">
        <v>47</v>
      </c>
      <c r="L20" s="8">
        <v>49</v>
      </c>
      <c r="M20" s="8"/>
    </row>
    <row r="21" spans="1:13" x14ac:dyDescent="0.25">
      <c r="A21" s="7"/>
      <c r="B21" s="4" t="s">
        <v>6</v>
      </c>
      <c r="C21" s="8">
        <v>7</v>
      </c>
      <c r="D21" s="8">
        <v>10</v>
      </c>
      <c r="E21" s="8">
        <v>10</v>
      </c>
      <c r="F21" s="8">
        <v>6</v>
      </c>
      <c r="G21" s="8">
        <v>8</v>
      </c>
      <c r="H21" s="8">
        <v>8</v>
      </c>
      <c r="I21" s="8">
        <v>9</v>
      </c>
      <c r="J21" s="8">
        <v>10</v>
      </c>
      <c r="K21" s="8">
        <v>10</v>
      </c>
      <c r="L21" s="8">
        <v>11</v>
      </c>
      <c r="M21" s="8"/>
    </row>
    <row r="22" spans="1:13" x14ac:dyDescent="0.25">
      <c r="A22" s="7"/>
      <c r="B22" s="4" t="s">
        <v>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8">
        <v>1</v>
      </c>
      <c r="L22" s="8">
        <v>1</v>
      </c>
      <c r="M22" s="8"/>
    </row>
    <row r="23" spans="1:13" x14ac:dyDescent="0.25">
      <c r="A23" s="7"/>
      <c r="B23" s="4" t="s">
        <v>20</v>
      </c>
      <c r="C23" s="8">
        <v>2</v>
      </c>
      <c r="D23" s="8">
        <v>2</v>
      </c>
      <c r="E23" s="8">
        <v>2</v>
      </c>
      <c r="F23" s="8">
        <v>1</v>
      </c>
      <c r="G23" s="8">
        <v>4</v>
      </c>
      <c r="H23" s="8">
        <v>5</v>
      </c>
      <c r="I23" s="8">
        <v>6</v>
      </c>
      <c r="J23" s="8">
        <v>4</v>
      </c>
      <c r="K23" s="8">
        <v>3</v>
      </c>
      <c r="L23" s="8">
        <v>4</v>
      </c>
      <c r="M23" s="8"/>
    </row>
    <row r="24" spans="1:13" x14ac:dyDescent="0.25">
      <c r="A24" s="7"/>
      <c r="B24" s="4" t="s">
        <v>21</v>
      </c>
      <c r="C24" s="8">
        <v>2</v>
      </c>
      <c r="D24" s="8">
        <v>2</v>
      </c>
      <c r="E24" s="8">
        <v>2</v>
      </c>
      <c r="F24" s="8">
        <v>2</v>
      </c>
      <c r="G24" s="8">
        <v>2</v>
      </c>
      <c r="H24" s="8">
        <v>2</v>
      </c>
      <c r="I24" s="8">
        <v>2</v>
      </c>
      <c r="J24" s="8">
        <v>1</v>
      </c>
      <c r="K24" s="8">
        <v>1</v>
      </c>
      <c r="L24" s="8">
        <v>0</v>
      </c>
      <c r="M24" s="8"/>
    </row>
    <row r="25" spans="1:13" x14ac:dyDescent="0.25">
      <c r="A25" s="7"/>
      <c r="B25" s="4" t="s">
        <v>8</v>
      </c>
      <c r="C25" s="8">
        <v>237</v>
      </c>
      <c r="D25" s="8">
        <v>232</v>
      </c>
      <c r="E25" s="8">
        <v>221</v>
      </c>
      <c r="F25" s="8">
        <v>215</v>
      </c>
      <c r="G25" s="8">
        <v>201</v>
      </c>
      <c r="H25" s="8">
        <v>205</v>
      </c>
      <c r="I25" s="8">
        <v>197</v>
      </c>
      <c r="J25" s="8">
        <v>191</v>
      </c>
      <c r="K25" s="8">
        <v>186</v>
      </c>
      <c r="L25" s="8">
        <v>183</v>
      </c>
      <c r="M25" s="8"/>
    </row>
    <row r="26" spans="1:13" x14ac:dyDescent="0.25">
      <c r="A26" s="7"/>
      <c r="B26" s="4" t="s">
        <v>10</v>
      </c>
      <c r="C26" s="9">
        <v>8</v>
      </c>
      <c r="D26" s="9">
        <v>7</v>
      </c>
      <c r="E26" s="9">
        <v>7</v>
      </c>
      <c r="F26" s="9">
        <v>9</v>
      </c>
      <c r="G26" s="9">
        <v>6</v>
      </c>
      <c r="H26" s="9">
        <v>6</v>
      </c>
      <c r="I26" s="9">
        <v>11</v>
      </c>
      <c r="J26" s="9">
        <v>12</v>
      </c>
      <c r="K26" s="9">
        <v>19</v>
      </c>
      <c r="L26" s="9">
        <v>26</v>
      </c>
      <c r="M26" s="8"/>
    </row>
    <row r="27" spans="1:13" x14ac:dyDescent="0.25">
      <c r="A27" s="7"/>
      <c r="B27" s="14" t="s">
        <v>9</v>
      </c>
      <c r="C27" s="15">
        <v>40</v>
      </c>
      <c r="D27" s="15">
        <v>34</v>
      </c>
      <c r="E27" s="15">
        <v>37</v>
      </c>
      <c r="F27" s="15">
        <v>36</v>
      </c>
      <c r="G27" s="15">
        <v>40</v>
      </c>
      <c r="H27" s="15">
        <v>38</v>
      </c>
      <c r="I27" s="15">
        <v>36</v>
      </c>
      <c r="J27" s="15">
        <v>40</v>
      </c>
      <c r="K27" s="15">
        <v>44</v>
      </c>
      <c r="L27" s="15">
        <v>43</v>
      </c>
      <c r="M27" s="8"/>
    </row>
    <row r="28" spans="1:13" x14ac:dyDescent="0.25">
      <c r="A28" s="7"/>
      <c r="B28" s="27" t="s">
        <v>23</v>
      </c>
      <c r="C28" s="35">
        <f t="shared" ref="C28:K28" si="9">IFERROR((+C18+C19+C20+C21+C22+C23+C24)/C17,0)</f>
        <v>0.24202127659574468</v>
      </c>
      <c r="D28" s="35">
        <f t="shared" si="9"/>
        <v>0.24793388429752067</v>
      </c>
      <c r="E28" s="35">
        <f t="shared" si="9"/>
        <v>0.24068767908309455</v>
      </c>
      <c r="F28" s="35">
        <f t="shared" si="9"/>
        <v>0.22388059701492538</v>
      </c>
      <c r="G28" s="35">
        <f t="shared" si="9"/>
        <v>0.23765432098765432</v>
      </c>
      <c r="H28" s="35">
        <f t="shared" si="9"/>
        <v>0.24316109422492402</v>
      </c>
      <c r="I28" s="35">
        <f t="shared" si="9"/>
        <v>0.24923076923076923</v>
      </c>
      <c r="J28" s="35">
        <f t="shared" si="9"/>
        <v>0.25</v>
      </c>
      <c r="K28" s="35">
        <f t="shared" si="9"/>
        <v>0.24085365853658536</v>
      </c>
      <c r="L28" s="35">
        <f t="shared" ref="L28" si="10">IFERROR((+L18+L19+L20+L21+L22+L23+L24)/L17,0)</f>
        <v>0.24324324324324326</v>
      </c>
      <c r="M28" s="8"/>
    </row>
    <row r="29" spans="1:13" x14ac:dyDescent="0.25">
      <c r="A29" s="32"/>
      <c r="B29" s="32" t="s">
        <v>24</v>
      </c>
      <c r="C29" s="36">
        <f t="shared" ref="C29:K29" si="11">IFERROR((+C18+C19+C21+C22+C23)/C17,0)</f>
        <v>7.7127659574468085E-2</v>
      </c>
      <c r="D29" s="36">
        <f t="shared" si="11"/>
        <v>9.0909090909090912E-2</v>
      </c>
      <c r="E29" s="36">
        <f t="shared" si="11"/>
        <v>8.3094555873925502E-2</v>
      </c>
      <c r="F29" s="36">
        <f t="shared" si="11"/>
        <v>7.1641791044776124E-2</v>
      </c>
      <c r="G29" s="36">
        <f t="shared" si="11"/>
        <v>8.6419753086419748E-2</v>
      </c>
      <c r="H29" s="36">
        <f t="shared" si="11"/>
        <v>8.8145896656534953E-2</v>
      </c>
      <c r="I29" s="36">
        <f t="shared" si="11"/>
        <v>8.9230769230769225E-2</v>
      </c>
      <c r="J29" s="36">
        <f t="shared" si="11"/>
        <v>9.8765432098765427E-2</v>
      </c>
      <c r="K29" s="36">
        <f t="shared" si="11"/>
        <v>9.451219512195122E-2</v>
      </c>
      <c r="L29" s="36">
        <f t="shared" ref="L29" si="12">IFERROR((+L18+L19+L21+L22+L23)/L17,0)</f>
        <v>9.6096096096096095E-2</v>
      </c>
      <c r="M29" s="8"/>
    </row>
    <row r="30" spans="1:13" x14ac:dyDescent="0.25">
      <c r="A30" s="7" t="s">
        <v>16</v>
      </c>
      <c r="B30" s="4"/>
      <c r="C30" s="17">
        <f t="shared" ref="C30:J30" si="13">SUM(C31:C40)</f>
        <v>1616</v>
      </c>
      <c r="D30" s="17">
        <f t="shared" si="13"/>
        <v>1564</v>
      </c>
      <c r="E30" s="17">
        <f t="shared" si="13"/>
        <v>1528</v>
      </c>
      <c r="F30" s="17">
        <f t="shared" si="13"/>
        <v>1516</v>
      </c>
      <c r="G30" s="17">
        <f t="shared" si="13"/>
        <v>1496</v>
      </c>
      <c r="H30" s="17">
        <f t="shared" si="13"/>
        <v>1485</v>
      </c>
      <c r="I30" s="17">
        <f t="shared" si="13"/>
        <v>1463</v>
      </c>
      <c r="J30" s="17">
        <f t="shared" si="13"/>
        <v>1447</v>
      </c>
      <c r="K30" s="17">
        <f t="shared" ref="K30:L30" si="14">SUM(K31:K40)</f>
        <v>1437</v>
      </c>
      <c r="L30" s="17">
        <f t="shared" si="14"/>
        <v>1407</v>
      </c>
      <c r="M30" s="17"/>
    </row>
    <row r="31" spans="1:13" x14ac:dyDescent="0.25">
      <c r="A31" s="7"/>
      <c r="B31" s="4" t="s">
        <v>18</v>
      </c>
      <c r="C31" s="8">
        <f t="shared" ref="C31:J31" si="15">SUM(C5,C18)</f>
        <v>66</v>
      </c>
      <c r="D31" s="8">
        <f t="shared" si="15"/>
        <v>65</v>
      </c>
      <c r="E31" s="8">
        <f t="shared" si="15"/>
        <v>61</v>
      </c>
      <c r="F31" s="8">
        <f t="shared" si="15"/>
        <v>65</v>
      </c>
      <c r="G31" s="8">
        <f t="shared" si="15"/>
        <v>65</v>
      </c>
      <c r="H31" s="8">
        <f t="shared" si="15"/>
        <v>64</v>
      </c>
      <c r="I31" s="8">
        <f t="shared" si="15"/>
        <v>67</v>
      </c>
      <c r="J31" s="8">
        <f t="shared" si="15"/>
        <v>66</v>
      </c>
      <c r="K31" s="8">
        <f t="shared" ref="K31:L31" si="16">SUM(K5,K18)</f>
        <v>69</v>
      </c>
      <c r="L31" s="8">
        <f t="shared" si="16"/>
        <v>71</v>
      </c>
      <c r="M31" s="8"/>
    </row>
    <row r="32" spans="1:13" x14ac:dyDescent="0.25">
      <c r="A32" s="7"/>
      <c r="B32" s="4" t="s">
        <v>5</v>
      </c>
      <c r="C32" s="8">
        <f t="shared" ref="C32:J32" si="17">SUM(C6,C19)</f>
        <v>4</v>
      </c>
      <c r="D32" s="8">
        <f t="shared" si="17"/>
        <v>4</v>
      </c>
      <c r="E32" s="8">
        <f t="shared" si="17"/>
        <v>4</v>
      </c>
      <c r="F32" s="8">
        <f t="shared" si="17"/>
        <v>3</v>
      </c>
      <c r="G32" s="8">
        <f t="shared" si="17"/>
        <v>3</v>
      </c>
      <c r="H32" s="8">
        <f t="shared" si="17"/>
        <v>2</v>
      </c>
      <c r="I32" s="8">
        <f t="shared" si="17"/>
        <v>2</v>
      </c>
      <c r="J32" s="8">
        <f t="shared" si="17"/>
        <v>1</v>
      </c>
      <c r="K32" s="8">
        <f t="shared" ref="K32:L32" si="18">SUM(K6,K19)</f>
        <v>1</v>
      </c>
      <c r="L32" s="8">
        <f t="shared" si="18"/>
        <v>1</v>
      </c>
      <c r="M32" s="8"/>
    </row>
    <row r="33" spans="1:13" x14ac:dyDescent="0.25">
      <c r="A33" s="7"/>
      <c r="B33" s="4" t="s">
        <v>13</v>
      </c>
      <c r="C33" s="8">
        <f t="shared" ref="C33:J33" si="19">SUM(C7,C20)</f>
        <v>175</v>
      </c>
      <c r="D33" s="8">
        <f t="shared" si="19"/>
        <v>171</v>
      </c>
      <c r="E33" s="8">
        <f t="shared" si="19"/>
        <v>172</v>
      </c>
      <c r="F33" s="8">
        <f t="shared" si="19"/>
        <v>179</v>
      </c>
      <c r="G33" s="8">
        <f t="shared" si="19"/>
        <v>188</v>
      </c>
      <c r="H33" s="8">
        <f t="shared" si="19"/>
        <v>193</v>
      </c>
      <c r="I33" s="8">
        <f t="shared" si="19"/>
        <v>193</v>
      </c>
      <c r="J33" s="8">
        <f t="shared" si="19"/>
        <v>195</v>
      </c>
      <c r="K33" s="8">
        <f t="shared" ref="K33:L33" si="20">SUM(K7,K20)</f>
        <v>198</v>
      </c>
      <c r="L33" s="8">
        <f t="shared" si="20"/>
        <v>202</v>
      </c>
      <c r="M33" s="8"/>
    </row>
    <row r="34" spans="1:13" x14ac:dyDescent="0.25">
      <c r="A34" s="7"/>
      <c r="B34" s="4" t="s">
        <v>6</v>
      </c>
      <c r="C34" s="8">
        <f t="shared" ref="C34:J34" si="21">SUM(C8,C21)</f>
        <v>35</v>
      </c>
      <c r="D34" s="8">
        <f t="shared" si="21"/>
        <v>36</v>
      </c>
      <c r="E34" s="8">
        <f t="shared" si="21"/>
        <v>35</v>
      </c>
      <c r="F34" s="8">
        <f t="shared" si="21"/>
        <v>35</v>
      </c>
      <c r="G34" s="8">
        <f t="shared" si="21"/>
        <v>33</v>
      </c>
      <c r="H34" s="8">
        <f t="shared" si="21"/>
        <v>32</v>
      </c>
      <c r="I34" s="8">
        <f t="shared" si="21"/>
        <v>33</v>
      </c>
      <c r="J34" s="8">
        <f t="shared" si="21"/>
        <v>34</v>
      </c>
      <c r="K34" s="8">
        <f t="shared" ref="K34:L34" si="22">SUM(K8,K21)</f>
        <v>34</v>
      </c>
      <c r="L34" s="8">
        <f t="shared" si="22"/>
        <v>33</v>
      </c>
      <c r="M34" s="8"/>
    </row>
    <row r="35" spans="1:13" x14ac:dyDescent="0.25">
      <c r="A35" s="7"/>
      <c r="B35" s="4" t="s">
        <v>7</v>
      </c>
      <c r="C35" s="8">
        <f t="shared" ref="C35:J35" si="23">SUM(C9,C22)</f>
        <v>0</v>
      </c>
      <c r="D35" s="8">
        <f t="shared" si="23"/>
        <v>0</v>
      </c>
      <c r="E35" s="8">
        <f t="shared" si="23"/>
        <v>0</v>
      </c>
      <c r="F35" s="8">
        <f t="shared" si="23"/>
        <v>0</v>
      </c>
      <c r="G35" s="8">
        <f t="shared" si="23"/>
        <v>0</v>
      </c>
      <c r="H35" s="8">
        <f t="shared" si="23"/>
        <v>0</v>
      </c>
      <c r="I35" s="8">
        <f t="shared" si="23"/>
        <v>0</v>
      </c>
      <c r="J35" s="8">
        <f t="shared" si="23"/>
        <v>1</v>
      </c>
      <c r="K35" s="8">
        <f t="shared" ref="K35:L35" si="24">SUM(K9,K22)</f>
        <v>1</v>
      </c>
      <c r="L35" s="8">
        <f t="shared" si="24"/>
        <v>1</v>
      </c>
      <c r="M35" s="8"/>
    </row>
    <row r="36" spans="1:13" x14ac:dyDescent="0.25">
      <c r="A36" s="7"/>
      <c r="B36" s="4" t="s">
        <v>20</v>
      </c>
      <c r="C36" s="8">
        <f t="shared" ref="C36:J36" si="25">SUM(C10,C23)</f>
        <v>8</v>
      </c>
      <c r="D36" s="8">
        <f t="shared" si="25"/>
        <v>7</v>
      </c>
      <c r="E36" s="8">
        <f t="shared" si="25"/>
        <v>7</v>
      </c>
      <c r="F36" s="8">
        <f t="shared" si="25"/>
        <v>6</v>
      </c>
      <c r="G36" s="8">
        <f t="shared" si="25"/>
        <v>8</v>
      </c>
      <c r="H36" s="8">
        <f t="shared" si="25"/>
        <v>9</v>
      </c>
      <c r="I36" s="8">
        <f t="shared" si="25"/>
        <v>9</v>
      </c>
      <c r="J36" s="8">
        <f t="shared" si="25"/>
        <v>7</v>
      </c>
      <c r="K36" s="8">
        <f t="shared" ref="K36:L36" si="26">SUM(K10,K23)</f>
        <v>7</v>
      </c>
      <c r="L36" s="8">
        <f t="shared" si="26"/>
        <v>8</v>
      </c>
      <c r="M36" s="8"/>
    </row>
    <row r="37" spans="1:13" x14ac:dyDescent="0.25">
      <c r="A37" s="7"/>
      <c r="B37" s="4" t="s">
        <v>21</v>
      </c>
      <c r="C37" s="8">
        <f t="shared" ref="C37:J37" si="27">SUM(C11,C24)</f>
        <v>2</v>
      </c>
      <c r="D37" s="8">
        <f t="shared" si="27"/>
        <v>2</v>
      </c>
      <c r="E37" s="8">
        <f t="shared" si="27"/>
        <v>3</v>
      </c>
      <c r="F37" s="8">
        <f t="shared" si="27"/>
        <v>3</v>
      </c>
      <c r="G37" s="8">
        <f t="shared" si="27"/>
        <v>3</v>
      </c>
      <c r="H37" s="8">
        <f t="shared" si="27"/>
        <v>4</v>
      </c>
      <c r="I37" s="8">
        <f t="shared" si="27"/>
        <v>4</v>
      </c>
      <c r="J37" s="8">
        <f t="shared" si="27"/>
        <v>4</v>
      </c>
      <c r="K37" s="8">
        <f t="shared" ref="K37:L37" si="28">SUM(K11,K24)</f>
        <v>4</v>
      </c>
      <c r="L37" s="8">
        <f t="shared" si="28"/>
        <v>4</v>
      </c>
      <c r="M37" s="8"/>
    </row>
    <row r="38" spans="1:13" x14ac:dyDescent="0.25">
      <c r="A38" s="7"/>
      <c r="B38" s="4" t="s">
        <v>8</v>
      </c>
      <c r="C38" s="8">
        <f t="shared" ref="C38:J38" si="29">SUM(C12,C25)</f>
        <v>1264</v>
      </c>
      <c r="D38" s="8">
        <f t="shared" si="29"/>
        <v>1221</v>
      </c>
      <c r="E38" s="8">
        <f t="shared" si="29"/>
        <v>1185</v>
      </c>
      <c r="F38" s="8">
        <f t="shared" si="29"/>
        <v>1159</v>
      </c>
      <c r="G38" s="8">
        <f t="shared" si="29"/>
        <v>1128</v>
      </c>
      <c r="H38" s="8">
        <f t="shared" si="29"/>
        <v>1113</v>
      </c>
      <c r="I38" s="8">
        <f t="shared" si="29"/>
        <v>1080</v>
      </c>
      <c r="J38" s="8">
        <f t="shared" si="29"/>
        <v>1054</v>
      </c>
      <c r="K38" s="8">
        <f t="shared" ref="K38:L38" si="30">SUM(K12,K25)</f>
        <v>1026</v>
      </c>
      <c r="L38" s="8">
        <f t="shared" si="30"/>
        <v>987</v>
      </c>
      <c r="M38" s="8"/>
    </row>
    <row r="39" spans="1:13" x14ac:dyDescent="0.25">
      <c r="A39" s="7"/>
      <c r="B39" s="4" t="s">
        <v>10</v>
      </c>
      <c r="C39" s="9">
        <f t="shared" ref="C39:J39" si="31">SUM(C13,C26)</f>
        <v>22</v>
      </c>
      <c r="D39" s="9">
        <f t="shared" si="31"/>
        <v>24</v>
      </c>
      <c r="E39" s="9">
        <f t="shared" si="31"/>
        <v>22</v>
      </c>
      <c r="F39" s="9">
        <f t="shared" si="31"/>
        <v>27</v>
      </c>
      <c r="G39" s="9">
        <f t="shared" si="31"/>
        <v>27</v>
      </c>
      <c r="H39" s="9">
        <f t="shared" si="31"/>
        <v>25</v>
      </c>
      <c r="I39" s="9">
        <f t="shared" si="31"/>
        <v>35</v>
      </c>
      <c r="J39" s="9">
        <f t="shared" si="31"/>
        <v>41</v>
      </c>
      <c r="K39" s="9">
        <f t="shared" ref="K39:L39" si="32">SUM(K13,K26)</f>
        <v>49</v>
      </c>
      <c r="L39" s="9">
        <f t="shared" si="32"/>
        <v>55</v>
      </c>
      <c r="M39" s="8"/>
    </row>
    <row r="40" spans="1:13" x14ac:dyDescent="0.25">
      <c r="A40" s="7"/>
      <c r="B40" s="14" t="s">
        <v>9</v>
      </c>
      <c r="C40" s="15">
        <f t="shared" ref="C40:J40" si="33">SUM(C14,C27)</f>
        <v>40</v>
      </c>
      <c r="D40" s="15">
        <f t="shared" si="33"/>
        <v>34</v>
      </c>
      <c r="E40" s="15">
        <f t="shared" si="33"/>
        <v>39</v>
      </c>
      <c r="F40" s="15">
        <f t="shared" si="33"/>
        <v>39</v>
      </c>
      <c r="G40" s="15">
        <f t="shared" si="33"/>
        <v>41</v>
      </c>
      <c r="H40" s="15">
        <f t="shared" si="33"/>
        <v>43</v>
      </c>
      <c r="I40" s="15">
        <f t="shared" si="33"/>
        <v>40</v>
      </c>
      <c r="J40" s="15">
        <f t="shared" si="33"/>
        <v>44</v>
      </c>
      <c r="K40" s="15">
        <f t="shared" ref="K40:L40" si="34">SUM(K14,K27)</f>
        <v>48</v>
      </c>
      <c r="L40" s="15">
        <f t="shared" si="34"/>
        <v>45</v>
      </c>
      <c r="M40" s="8"/>
    </row>
    <row r="41" spans="1:13" x14ac:dyDescent="0.25">
      <c r="A41" s="7"/>
      <c r="B41" s="27" t="s">
        <v>23</v>
      </c>
      <c r="C41" s="35">
        <f t="shared" ref="C41:K41" si="35">IFERROR((+C31+C32+C33+C34+C35+C36+C37)/C30,0)</f>
        <v>0.17945544554455445</v>
      </c>
      <c r="D41" s="35">
        <f t="shared" si="35"/>
        <v>0.18222506393861893</v>
      </c>
      <c r="E41" s="35">
        <f t="shared" si="35"/>
        <v>0.18455497382198952</v>
      </c>
      <c r="F41" s="35">
        <f t="shared" si="35"/>
        <v>0.19195250659630606</v>
      </c>
      <c r="G41" s="35">
        <f t="shared" si="35"/>
        <v>0.20053475935828877</v>
      </c>
      <c r="H41" s="35">
        <f t="shared" si="35"/>
        <v>0.20471380471380471</v>
      </c>
      <c r="I41" s="35">
        <f t="shared" si="35"/>
        <v>0.21052631578947367</v>
      </c>
      <c r="J41" s="35">
        <f t="shared" si="35"/>
        <v>0.2128541810642709</v>
      </c>
      <c r="K41" s="35">
        <f t="shared" si="35"/>
        <v>0.21851078636047322</v>
      </c>
      <c r="L41" s="35">
        <f t="shared" ref="L41" si="36">IFERROR((+L31+L32+L33+L34+L35+L36+L37)/L30,0)</f>
        <v>0.22743425728500355</v>
      </c>
      <c r="M41" s="8"/>
    </row>
    <row r="42" spans="1:13" x14ac:dyDescent="0.25">
      <c r="A42" s="7"/>
      <c r="B42" s="32" t="s">
        <v>24</v>
      </c>
      <c r="C42" s="36">
        <f t="shared" ref="C42:K42" si="37">IFERROR((+C31+C32+C34+C35+C36)/C30,0)</f>
        <v>6.9925742574257432E-2</v>
      </c>
      <c r="D42" s="36">
        <f t="shared" si="37"/>
        <v>7.1611253196930943E-2</v>
      </c>
      <c r="E42" s="36">
        <f t="shared" si="37"/>
        <v>7.0026178010471202E-2</v>
      </c>
      <c r="F42" s="36">
        <f t="shared" si="37"/>
        <v>7.1899736147757257E-2</v>
      </c>
      <c r="G42" s="36">
        <f t="shared" si="37"/>
        <v>7.286096256684492E-2</v>
      </c>
      <c r="H42" s="36">
        <f t="shared" si="37"/>
        <v>7.2053872053872051E-2</v>
      </c>
      <c r="I42" s="36">
        <f t="shared" si="37"/>
        <v>7.5871496924128506E-2</v>
      </c>
      <c r="J42" s="36">
        <f t="shared" si="37"/>
        <v>7.5328265376641321E-2</v>
      </c>
      <c r="K42" s="36">
        <f t="shared" si="37"/>
        <v>7.7940153096729303E-2</v>
      </c>
      <c r="L42" s="36">
        <f t="shared" ref="L42" si="38">IFERROR((+L31+L32+L34+L35+L36)/L30,0)</f>
        <v>8.1023454157782518E-2</v>
      </c>
      <c r="M42" s="8"/>
    </row>
    <row r="43" spans="1:13" x14ac:dyDescent="0.25">
      <c r="A43" s="7"/>
      <c r="B43" s="4"/>
      <c r="C43" s="9"/>
      <c r="D43" s="9"/>
      <c r="E43" s="9"/>
      <c r="F43" s="9"/>
      <c r="G43" s="9"/>
      <c r="H43" s="9"/>
      <c r="I43" s="9"/>
      <c r="J43" s="9"/>
      <c r="K43" s="28" t="s">
        <v>15</v>
      </c>
      <c r="L43" s="28" t="s">
        <v>15</v>
      </c>
      <c r="M43" s="9"/>
    </row>
    <row r="44" spans="1:13" ht="14" x14ac:dyDescent="0.3">
      <c r="A44" s="11" t="s">
        <v>25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9"/>
    </row>
    <row r="45" spans="1:13" ht="5.25" customHeight="1" x14ac:dyDescent="0.25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9"/>
    </row>
    <row r="46" spans="1:13" x14ac:dyDescent="0.25">
      <c r="A46" s="5"/>
      <c r="B46" s="5"/>
      <c r="C46" s="6">
        <f t="shared" ref="C46:J46" si="39">C3</f>
        <v>2014</v>
      </c>
      <c r="D46" s="6">
        <f t="shared" si="39"/>
        <v>2015</v>
      </c>
      <c r="E46" s="6">
        <f t="shared" si="39"/>
        <v>2016</v>
      </c>
      <c r="F46" s="6">
        <f t="shared" si="39"/>
        <v>2017</v>
      </c>
      <c r="G46" s="6">
        <f t="shared" si="39"/>
        <v>2018</v>
      </c>
      <c r="H46" s="6">
        <f t="shared" si="39"/>
        <v>2019</v>
      </c>
      <c r="I46" s="6">
        <f t="shared" si="39"/>
        <v>2020</v>
      </c>
      <c r="J46" s="6">
        <f t="shared" si="39"/>
        <v>2021</v>
      </c>
      <c r="K46" s="6">
        <f t="shared" ref="K46:L46" si="40">K3</f>
        <v>2022</v>
      </c>
      <c r="L46" s="6">
        <f t="shared" si="40"/>
        <v>2023</v>
      </c>
      <c r="M46" s="9"/>
    </row>
    <row r="47" spans="1:13" x14ac:dyDescent="0.25">
      <c r="A47" s="20" t="s">
        <v>4</v>
      </c>
      <c r="B47" s="19"/>
      <c r="C47" s="17">
        <f t="shared" ref="C47:J47" si="41">SUM(C48:C57)</f>
        <v>683</v>
      </c>
      <c r="D47" s="17">
        <f t="shared" si="41"/>
        <v>742</v>
      </c>
      <c r="E47" s="17">
        <f t="shared" si="41"/>
        <v>793</v>
      </c>
      <c r="F47" s="17">
        <f t="shared" si="41"/>
        <v>847</v>
      </c>
      <c r="G47" s="17">
        <f t="shared" si="41"/>
        <v>891</v>
      </c>
      <c r="H47" s="17">
        <f t="shared" si="41"/>
        <v>937</v>
      </c>
      <c r="I47" s="17">
        <f t="shared" si="41"/>
        <v>957</v>
      </c>
      <c r="J47" s="17">
        <f t="shared" si="41"/>
        <v>992</v>
      </c>
      <c r="K47" s="17">
        <f t="shared" ref="K47:L47" si="42">SUM(K48:K57)</f>
        <v>1012</v>
      </c>
      <c r="L47" s="17">
        <f t="shared" si="42"/>
        <v>1073</v>
      </c>
      <c r="M47" s="17"/>
    </row>
    <row r="48" spans="1:13" x14ac:dyDescent="0.25">
      <c r="A48" s="7"/>
      <c r="B48" s="4" t="s">
        <v>18</v>
      </c>
      <c r="C48" s="8">
        <v>21</v>
      </c>
      <c r="D48" s="8">
        <v>28</v>
      </c>
      <c r="E48" s="8">
        <v>35</v>
      </c>
      <c r="F48" s="8">
        <v>42</v>
      </c>
      <c r="G48" s="8">
        <v>45</v>
      </c>
      <c r="H48" s="8">
        <v>48</v>
      </c>
      <c r="I48" s="8">
        <v>49</v>
      </c>
      <c r="J48" s="8">
        <v>45</v>
      </c>
      <c r="K48" s="8">
        <v>37</v>
      </c>
      <c r="L48" s="8">
        <v>41</v>
      </c>
      <c r="M48" s="8"/>
    </row>
    <row r="49" spans="1:13" x14ac:dyDescent="0.25">
      <c r="A49" s="7"/>
      <c r="B49" s="4" t="s">
        <v>5</v>
      </c>
      <c r="C49" s="8">
        <v>1</v>
      </c>
      <c r="D49" s="8">
        <v>1</v>
      </c>
      <c r="E49" s="8">
        <v>1</v>
      </c>
      <c r="F49" s="8">
        <v>1</v>
      </c>
      <c r="G49" s="8">
        <v>1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8"/>
    </row>
    <row r="50" spans="1:13" x14ac:dyDescent="0.25">
      <c r="A50" s="7"/>
      <c r="B50" s="4" t="s">
        <v>13</v>
      </c>
      <c r="C50" s="8">
        <v>68</v>
      </c>
      <c r="D50" s="8">
        <v>81</v>
      </c>
      <c r="E50" s="8">
        <v>83</v>
      </c>
      <c r="F50" s="8">
        <v>95</v>
      </c>
      <c r="G50" s="8">
        <v>109</v>
      </c>
      <c r="H50" s="8">
        <v>105</v>
      </c>
      <c r="I50" s="8">
        <v>111</v>
      </c>
      <c r="J50" s="8">
        <v>116</v>
      </c>
      <c r="K50" s="8">
        <v>111</v>
      </c>
      <c r="L50" s="8">
        <v>116</v>
      </c>
      <c r="M50" s="8"/>
    </row>
    <row r="51" spans="1:13" x14ac:dyDescent="0.25">
      <c r="A51" s="7"/>
      <c r="B51" s="4" t="s">
        <v>6</v>
      </c>
      <c r="C51" s="8">
        <v>16</v>
      </c>
      <c r="D51" s="8">
        <v>17</v>
      </c>
      <c r="E51" s="8">
        <v>17</v>
      </c>
      <c r="F51" s="8">
        <v>19</v>
      </c>
      <c r="G51" s="8">
        <v>20</v>
      </c>
      <c r="H51" s="8">
        <v>26</v>
      </c>
      <c r="I51" s="8">
        <v>24</v>
      </c>
      <c r="J51" s="8">
        <v>24</v>
      </c>
      <c r="K51" s="8">
        <v>21</v>
      </c>
      <c r="L51" s="8">
        <v>24</v>
      </c>
      <c r="M51" s="8"/>
    </row>
    <row r="52" spans="1:13" x14ac:dyDescent="0.25">
      <c r="A52" s="7"/>
      <c r="B52" s="4" t="s">
        <v>7</v>
      </c>
      <c r="C52" s="8">
        <v>0</v>
      </c>
      <c r="D52" s="8">
        <v>0</v>
      </c>
      <c r="E52" s="8">
        <v>0</v>
      </c>
      <c r="F52" s="8">
        <v>0</v>
      </c>
      <c r="G52" s="8">
        <v>1</v>
      </c>
      <c r="H52" s="8">
        <v>1</v>
      </c>
      <c r="I52" s="8">
        <v>1</v>
      </c>
      <c r="J52" s="8">
        <v>1</v>
      </c>
      <c r="K52" s="8">
        <v>0</v>
      </c>
      <c r="L52" s="8">
        <v>0</v>
      </c>
      <c r="M52" s="8"/>
    </row>
    <row r="53" spans="1:13" x14ac:dyDescent="0.25">
      <c r="A53" s="7"/>
      <c r="B53" s="4" t="s">
        <v>20</v>
      </c>
      <c r="C53" s="8">
        <v>1</v>
      </c>
      <c r="D53" s="8">
        <v>2</v>
      </c>
      <c r="E53" s="8">
        <v>2</v>
      </c>
      <c r="F53" s="8">
        <v>2</v>
      </c>
      <c r="G53" s="8">
        <v>2</v>
      </c>
      <c r="H53" s="8">
        <v>1</v>
      </c>
      <c r="I53" s="8">
        <v>2</v>
      </c>
      <c r="J53" s="8">
        <v>2</v>
      </c>
      <c r="K53" s="8">
        <v>1</v>
      </c>
      <c r="L53" s="8">
        <v>1</v>
      </c>
      <c r="M53" s="8"/>
    </row>
    <row r="54" spans="1:13" x14ac:dyDescent="0.25">
      <c r="A54" s="7"/>
      <c r="B54" s="4" t="s">
        <v>21</v>
      </c>
      <c r="C54" s="8">
        <v>2</v>
      </c>
      <c r="D54" s="8">
        <v>2</v>
      </c>
      <c r="E54" s="8">
        <v>2</v>
      </c>
      <c r="F54" s="8">
        <v>2</v>
      </c>
      <c r="G54" s="8">
        <v>3</v>
      </c>
      <c r="H54" s="8">
        <v>3</v>
      </c>
      <c r="I54" s="8">
        <v>5</v>
      </c>
      <c r="J54" s="8">
        <v>5</v>
      </c>
      <c r="K54" s="8">
        <v>5</v>
      </c>
      <c r="L54" s="8">
        <v>5</v>
      </c>
      <c r="M54" s="8"/>
    </row>
    <row r="55" spans="1:13" x14ac:dyDescent="0.25">
      <c r="A55" s="7"/>
      <c r="B55" s="4" t="s">
        <v>8</v>
      </c>
      <c r="C55" s="8">
        <v>514</v>
      </c>
      <c r="D55" s="8">
        <v>533</v>
      </c>
      <c r="E55" s="8">
        <v>563</v>
      </c>
      <c r="F55" s="8">
        <v>592</v>
      </c>
      <c r="G55" s="8">
        <v>617</v>
      </c>
      <c r="H55" s="8">
        <v>646</v>
      </c>
      <c r="I55" s="8">
        <v>656</v>
      </c>
      <c r="J55" s="8">
        <v>671</v>
      </c>
      <c r="K55" s="8">
        <v>696</v>
      </c>
      <c r="L55" s="8">
        <v>722</v>
      </c>
      <c r="M55" s="8"/>
    </row>
    <row r="56" spans="1:13" x14ac:dyDescent="0.25">
      <c r="A56" s="7"/>
      <c r="B56" s="4" t="s">
        <v>10</v>
      </c>
      <c r="C56" s="9">
        <v>26</v>
      </c>
      <c r="D56" s="9">
        <v>31</v>
      </c>
      <c r="E56" s="9">
        <v>35</v>
      </c>
      <c r="F56" s="9">
        <v>37</v>
      </c>
      <c r="G56" s="9">
        <v>40</v>
      </c>
      <c r="H56" s="9">
        <v>41</v>
      </c>
      <c r="I56" s="9">
        <v>46</v>
      </c>
      <c r="J56" s="9">
        <v>57</v>
      </c>
      <c r="K56" s="9">
        <v>62</v>
      </c>
      <c r="L56" s="9">
        <v>74</v>
      </c>
      <c r="M56" s="8"/>
    </row>
    <row r="57" spans="1:13" x14ac:dyDescent="0.25">
      <c r="A57" s="7"/>
      <c r="B57" s="14" t="s">
        <v>9</v>
      </c>
      <c r="C57" s="15">
        <v>34</v>
      </c>
      <c r="D57" s="15">
        <v>47</v>
      </c>
      <c r="E57" s="15">
        <v>55</v>
      </c>
      <c r="F57" s="15">
        <v>57</v>
      </c>
      <c r="G57" s="15">
        <v>53</v>
      </c>
      <c r="H57" s="15">
        <v>65</v>
      </c>
      <c r="I57" s="15">
        <v>62</v>
      </c>
      <c r="J57" s="15">
        <v>70</v>
      </c>
      <c r="K57" s="15">
        <v>78</v>
      </c>
      <c r="L57" s="15">
        <v>89</v>
      </c>
      <c r="M57" s="8"/>
    </row>
    <row r="58" spans="1:13" x14ac:dyDescent="0.25">
      <c r="A58" s="7"/>
      <c r="B58" s="27" t="s">
        <v>23</v>
      </c>
      <c r="C58" s="35">
        <f t="shared" ref="C58:K58" si="43">IFERROR((+C48+C49+C50+C51+C52+C53+C54)/C47,0)</f>
        <v>0.1595900439238653</v>
      </c>
      <c r="D58" s="35">
        <f t="shared" si="43"/>
        <v>0.17654986522911051</v>
      </c>
      <c r="E58" s="35">
        <f t="shared" si="43"/>
        <v>0.17654476670870115</v>
      </c>
      <c r="F58" s="35">
        <f t="shared" si="43"/>
        <v>0.19008264462809918</v>
      </c>
      <c r="G58" s="35">
        <f t="shared" si="43"/>
        <v>0.2031425364758698</v>
      </c>
      <c r="H58" s="35">
        <f t="shared" si="43"/>
        <v>0.19743863393810032</v>
      </c>
      <c r="I58" s="35">
        <f t="shared" si="43"/>
        <v>0.20167189132706373</v>
      </c>
      <c r="J58" s="35">
        <f t="shared" si="43"/>
        <v>0.19556451612903225</v>
      </c>
      <c r="K58" s="35">
        <f t="shared" si="43"/>
        <v>0.17391304347826086</v>
      </c>
      <c r="L58" s="35">
        <f t="shared" ref="L58" si="44">IFERROR((+L48+L49+L50+L51+L52+L53+L54)/L47,0)</f>
        <v>0.17520969245107176</v>
      </c>
      <c r="M58" s="8"/>
    </row>
    <row r="59" spans="1:13" x14ac:dyDescent="0.25">
      <c r="A59" s="32"/>
      <c r="B59" s="32" t="s">
        <v>24</v>
      </c>
      <c r="C59" s="36">
        <f t="shared" ref="C59:K59" si="45">IFERROR((+C48+C49+C51+C52+C53)/C47,0)</f>
        <v>5.7101024890190338E-2</v>
      </c>
      <c r="D59" s="36">
        <f t="shared" si="45"/>
        <v>6.4690026954177901E-2</v>
      </c>
      <c r="E59" s="36">
        <f t="shared" si="45"/>
        <v>6.9356872635561159E-2</v>
      </c>
      <c r="F59" s="36">
        <f t="shared" si="45"/>
        <v>7.5560802833530102E-2</v>
      </c>
      <c r="G59" s="36">
        <f t="shared" si="45"/>
        <v>7.7441077441077436E-2</v>
      </c>
      <c r="H59" s="36">
        <f t="shared" si="45"/>
        <v>8.2177161152614725E-2</v>
      </c>
      <c r="I59" s="36">
        <f t="shared" si="45"/>
        <v>8.0459770114942528E-2</v>
      </c>
      <c r="J59" s="36">
        <f t="shared" si="45"/>
        <v>7.3588709677419359E-2</v>
      </c>
      <c r="K59" s="36">
        <f t="shared" si="45"/>
        <v>5.9288537549407112E-2</v>
      </c>
      <c r="L59" s="36">
        <f t="shared" ref="L59" si="46">IFERROR((+L48+L49+L51+L52+L53)/L47,0)</f>
        <v>6.2441752096924513E-2</v>
      </c>
      <c r="M59" s="8"/>
    </row>
    <row r="60" spans="1:13" x14ac:dyDescent="0.25">
      <c r="A60" s="7" t="s">
        <v>11</v>
      </c>
      <c r="B60" s="4"/>
      <c r="C60" s="17">
        <f t="shared" ref="C60:J60" si="47">SUM(C61:C70)</f>
        <v>3050</v>
      </c>
      <c r="D60" s="17">
        <f t="shared" si="47"/>
        <v>3088</v>
      </c>
      <c r="E60" s="17">
        <f t="shared" si="47"/>
        <v>3151</v>
      </c>
      <c r="F60" s="17">
        <f t="shared" si="47"/>
        <v>3326</v>
      </c>
      <c r="G60" s="17">
        <f t="shared" si="47"/>
        <v>3450</v>
      </c>
      <c r="H60" s="17">
        <f t="shared" si="47"/>
        <v>3553</v>
      </c>
      <c r="I60" s="17">
        <f t="shared" si="47"/>
        <v>3484</v>
      </c>
      <c r="J60" s="17">
        <f t="shared" si="47"/>
        <v>3549</v>
      </c>
      <c r="K60" s="17">
        <f t="shared" ref="K60:L60" si="48">SUM(K61:K70)</f>
        <v>3523</v>
      </c>
      <c r="L60" s="17">
        <f t="shared" si="48"/>
        <v>3535</v>
      </c>
      <c r="M60" s="17"/>
    </row>
    <row r="61" spans="1:13" x14ac:dyDescent="0.25">
      <c r="A61" s="7"/>
      <c r="B61" s="4" t="s">
        <v>18</v>
      </c>
      <c r="C61" s="8">
        <v>51</v>
      </c>
      <c r="D61" s="8">
        <v>52</v>
      </c>
      <c r="E61" s="8">
        <v>60</v>
      </c>
      <c r="F61" s="8">
        <v>62</v>
      </c>
      <c r="G61" s="8">
        <v>63</v>
      </c>
      <c r="H61" s="8">
        <v>64</v>
      </c>
      <c r="I61" s="8">
        <v>64</v>
      </c>
      <c r="J61" s="8">
        <v>68</v>
      </c>
      <c r="K61" s="8">
        <v>68</v>
      </c>
      <c r="L61" s="8">
        <v>75</v>
      </c>
      <c r="M61" s="8"/>
    </row>
    <row r="62" spans="1:13" x14ac:dyDescent="0.25">
      <c r="A62" s="7"/>
      <c r="B62" s="4" t="s">
        <v>5</v>
      </c>
      <c r="C62" s="8">
        <v>15</v>
      </c>
      <c r="D62" s="8">
        <v>14</v>
      </c>
      <c r="E62" s="8">
        <v>15</v>
      </c>
      <c r="F62" s="8">
        <v>14</v>
      </c>
      <c r="G62" s="8">
        <v>13</v>
      </c>
      <c r="H62" s="8">
        <v>15</v>
      </c>
      <c r="I62" s="8">
        <v>15</v>
      </c>
      <c r="J62" s="8">
        <v>14</v>
      </c>
      <c r="K62" s="8">
        <v>15</v>
      </c>
      <c r="L62" s="8">
        <v>14</v>
      </c>
      <c r="M62" s="8"/>
    </row>
    <row r="63" spans="1:13" x14ac:dyDescent="0.25">
      <c r="A63" s="7"/>
      <c r="B63" s="4" t="s">
        <v>13</v>
      </c>
      <c r="C63" s="8">
        <v>121</v>
      </c>
      <c r="D63" s="8">
        <v>127</v>
      </c>
      <c r="E63" s="8">
        <v>138</v>
      </c>
      <c r="F63" s="8">
        <v>140</v>
      </c>
      <c r="G63" s="8">
        <v>156</v>
      </c>
      <c r="H63" s="8">
        <v>178</v>
      </c>
      <c r="I63" s="8">
        <v>190</v>
      </c>
      <c r="J63" s="8">
        <v>193</v>
      </c>
      <c r="K63" s="8">
        <v>193</v>
      </c>
      <c r="L63" s="8">
        <v>197</v>
      </c>
      <c r="M63" s="8"/>
    </row>
    <row r="64" spans="1:13" x14ac:dyDescent="0.25">
      <c r="A64" s="7"/>
      <c r="B64" s="4" t="s">
        <v>6</v>
      </c>
      <c r="C64" s="8">
        <v>41</v>
      </c>
      <c r="D64" s="8">
        <v>39</v>
      </c>
      <c r="E64" s="8">
        <v>36</v>
      </c>
      <c r="F64" s="8">
        <v>41</v>
      </c>
      <c r="G64" s="8">
        <v>57</v>
      </c>
      <c r="H64" s="8">
        <v>62</v>
      </c>
      <c r="I64" s="8">
        <v>65</v>
      </c>
      <c r="J64" s="8">
        <v>63</v>
      </c>
      <c r="K64" s="8">
        <v>72</v>
      </c>
      <c r="L64" s="8">
        <v>77</v>
      </c>
      <c r="M64" s="8"/>
    </row>
    <row r="65" spans="1:13" x14ac:dyDescent="0.25">
      <c r="A65" s="7"/>
      <c r="B65" s="4" t="s">
        <v>7</v>
      </c>
      <c r="C65" s="8">
        <v>0</v>
      </c>
      <c r="D65" s="8">
        <v>2</v>
      </c>
      <c r="E65" s="8">
        <v>2</v>
      </c>
      <c r="F65" s="8">
        <v>3</v>
      </c>
      <c r="G65" s="8">
        <v>1</v>
      </c>
      <c r="H65" s="8">
        <v>1</v>
      </c>
      <c r="I65" s="8">
        <v>1</v>
      </c>
      <c r="J65" s="8">
        <v>2</v>
      </c>
      <c r="K65" s="8">
        <v>2</v>
      </c>
      <c r="L65" s="8">
        <v>3</v>
      </c>
      <c r="M65" s="8"/>
    </row>
    <row r="66" spans="1:13" x14ac:dyDescent="0.25">
      <c r="A66" s="7"/>
      <c r="B66" s="4" t="s">
        <v>20</v>
      </c>
      <c r="C66" s="8">
        <v>4</v>
      </c>
      <c r="D66" s="8">
        <v>6</v>
      </c>
      <c r="E66" s="8">
        <v>5</v>
      </c>
      <c r="F66" s="8">
        <v>3</v>
      </c>
      <c r="G66" s="8">
        <v>6</v>
      </c>
      <c r="H66" s="8">
        <v>4</v>
      </c>
      <c r="I66" s="8">
        <v>4</v>
      </c>
      <c r="J66" s="8">
        <v>4</v>
      </c>
      <c r="K66" s="8">
        <v>9</v>
      </c>
      <c r="L66" s="8">
        <v>5</v>
      </c>
      <c r="M66" s="8"/>
    </row>
    <row r="67" spans="1:13" x14ac:dyDescent="0.25">
      <c r="A67" s="7"/>
      <c r="B67" s="4" t="s">
        <v>21</v>
      </c>
      <c r="C67" s="8">
        <v>1</v>
      </c>
      <c r="D67" s="8">
        <v>1</v>
      </c>
      <c r="E67" s="8">
        <v>3</v>
      </c>
      <c r="F67" s="8">
        <v>3</v>
      </c>
      <c r="G67" s="8">
        <v>3</v>
      </c>
      <c r="H67" s="8">
        <v>6</v>
      </c>
      <c r="I67" s="8">
        <v>4</v>
      </c>
      <c r="J67" s="8">
        <v>4</v>
      </c>
      <c r="K67" s="8">
        <v>6</v>
      </c>
      <c r="L67" s="8">
        <v>7</v>
      </c>
      <c r="M67" s="8"/>
    </row>
    <row r="68" spans="1:13" x14ac:dyDescent="0.25">
      <c r="A68" s="7"/>
      <c r="B68" s="4" t="s">
        <v>8</v>
      </c>
      <c r="C68" s="8">
        <v>2002</v>
      </c>
      <c r="D68" s="8">
        <v>2057</v>
      </c>
      <c r="E68" s="8">
        <v>2092</v>
      </c>
      <c r="F68" s="8">
        <v>2160</v>
      </c>
      <c r="G68" s="8">
        <v>2202</v>
      </c>
      <c r="H68" s="8">
        <v>2259</v>
      </c>
      <c r="I68" s="8">
        <v>2211</v>
      </c>
      <c r="J68" s="8">
        <v>2232</v>
      </c>
      <c r="K68" s="8">
        <v>2179</v>
      </c>
      <c r="L68" s="8">
        <v>2194</v>
      </c>
      <c r="M68" s="8"/>
    </row>
    <row r="69" spans="1:13" x14ac:dyDescent="0.25">
      <c r="A69" s="7"/>
      <c r="B69" s="4" t="s">
        <v>10</v>
      </c>
      <c r="C69" s="9">
        <v>631</v>
      </c>
      <c r="D69" s="9">
        <v>646</v>
      </c>
      <c r="E69" s="9">
        <v>651</v>
      </c>
      <c r="F69" s="9">
        <v>770</v>
      </c>
      <c r="G69" s="9">
        <v>786</v>
      </c>
      <c r="H69" s="9">
        <v>797</v>
      </c>
      <c r="I69" s="9">
        <v>786</v>
      </c>
      <c r="J69" s="9">
        <v>815</v>
      </c>
      <c r="K69" s="9">
        <v>849</v>
      </c>
      <c r="L69" s="9">
        <v>848</v>
      </c>
      <c r="M69" s="8"/>
    </row>
    <row r="70" spans="1:13" x14ac:dyDescent="0.25">
      <c r="A70" s="7"/>
      <c r="B70" s="14" t="s">
        <v>9</v>
      </c>
      <c r="C70" s="15">
        <v>184</v>
      </c>
      <c r="D70" s="15">
        <v>144</v>
      </c>
      <c r="E70" s="15">
        <v>149</v>
      </c>
      <c r="F70" s="15">
        <v>130</v>
      </c>
      <c r="G70" s="15">
        <v>163</v>
      </c>
      <c r="H70" s="15">
        <v>167</v>
      </c>
      <c r="I70" s="15">
        <v>144</v>
      </c>
      <c r="J70" s="15">
        <v>154</v>
      </c>
      <c r="K70" s="30">
        <v>130</v>
      </c>
      <c r="L70" s="30">
        <v>115</v>
      </c>
      <c r="M70" s="8"/>
    </row>
    <row r="71" spans="1:13" x14ac:dyDescent="0.25">
      <c r="A71" s="7"/>
      <c r="B71" s="27" t="s">
        <v>23</v>
      </c>
      <c r="C71" s="35">
        <f t="shared" ref="C71:K71" si="49">IFERROR((+C61+C62+C63+C64+C65+C66+C67)/C60,0)</f>
        <v>7.6393442622950822E-2</v>
      </c>
      <c r="D71" s="35">
        <f t="shared" si="49"/>
        <v>7.8044041450777202E-2</v>
      </c>
      <c r="E71" s="35">
        <f t="shared" si="49"/>
        <v>8.2196128213265635E-2</v>
      </c>
      <c r="F71" s="35">
        <f t="shared" si="49"/>
        <v>7.9975947083583881E-2</v>
      </c>
      <c r="G71" s="35">
        <f t="shared" si="49"/>
        <v>8.666666666666667E-2</v>
      </c>
      <c r="H71" s="35">
        <f t="shared" si="49"/>
        <v>9.2879256965944276E-2</v>
      </c>
      <c r="I71" s="35">
        <f t="shared" si="49"/>
        <v>9.8450057405281288E-2</v>
      </c>
      <c r="J71" s="35">
        <f t="shared" si="49"/>
        <v>9.8055790363482664E-2</v>
      </c>
      <c r="K71" s="35">
        <f t="shared" si="49"/>
        <v>0.10360488220266818</v>
      </c>
      <c r="L71" s="35">
        <f t="shared" ref="L71" si="50">IFERROR((+L61+L62+L63+L64+L65+L66+L67)/L60,0)</f>
        <v>0.10693069306930693</v>
      </c>
      <c r="M71" s="8"/>
    </row>
    <row r="72" spans="1:13" x14ac:dyDescent="0.25">
      <c r="A72" s="32"/>
      <c r="B72" s="32" t="s">
        <v>24</v>
      </c>
      <c r="C72" s="36">
        <f t="shared" ref="C72:K72" si="51">IFERROR((+C61+C62+C64+C65+C66)/C60,0)</f>
        <v>3.6393442622950821E-2</v>
      </c>
      <c r="D72" s="36">
        <f t="shared" si="51"/>
        <v>3.6593264248704661E-2</v>
      </c>
      <c r="E72" s="36">
        <f t="shared" si="51"/>
        <v>3.7448429070136464E-2</v>
      </c>
      <c r="F72" s="36">
        <f t="shared" si="51"/>
        <v>3.6981358989777509E-2</v>
      </c>
      <c r="G72" s="36">
        <f t="shared" si="51"/>
        <v>4.0579710144927533E-2</v>
      </c>
      <c r="H72" s="36">
        <f t="shared" si="51"/>
        <v>4.1092034900084437E-2</v>
      </c>
      <c r="I72" s="36">
        <f t="shared" si="51"/>
        <v>4.2766934557979336E-2</v>
      </c>
      <c r="J72" s="36">
        <f t="shared" si="51"/>
        <v>4.2547196393350237E-2</v>
      </c>
      <c r="K72" s="36">
        <f t="shared" si="51"/>
        <v>4.7118932727788818E-2</v>
      </c>
      <c r="L72" s="36">
        <f t="shared" ref="L72" si="52">IFERROR((+L61+L62+L64+L65+L66)/L60,0)</f>
        <v>4.922206506364922E-2</v>
      </c>
      <c r="M72" s="8"/>
    </row>
    <row r="73" spans="1:13" x14ac:dyDescent="0.25">
      <c r="A73" s="7" t="s">
        <v>0</v>
      </c>
      <c r="B73" s="4"/>
      <c r="C73" s="17">
        <f t="shared" ref="C73:J73" si="53">SUM(C74:C83)</f>
        <v>5349</v>
      </c>
      <c r="D73" s="17">
        <f t="shared" si="53"/>
        <v>5394</v>
      </c>
      <c r="E73" s="17">
        <f t="shared" si="53"/>
        <v>5472</v>
      </c>
      <c r="F73" s="17">
        <f t="shared" si="53"/>
        <v>5689</v>
      </c>
      <c r="G73" s="17">
        <f t="shared" si="53"/>
        <v>5837</v>
      </c>
      <c r="H73" s="17">
        <f t="shared" si="53"/>
        <v>5975</v>
      </c>
      <c r="I73" s="17">
        <f t="shared" si="53"/>
        <v>5904</v>
      </c>
      <c r="J73" s="17">
        <f t="shared" si="53"/>
        <v>5988</v>
      </c>
      <c r="K73" s="17">
        <f t="shared" ref="K73:L73" si="54">SUM(K74:K83)</f>
        <v>5972</v>
      </c>
      <c r="L73" s="17">
        <f t="shared" si="54"/>
        <v>6015</v>
      </c>
      <c r="M73" s="17"/>
    </row>
    <row r="74" spans="1:13" x14ac:dyDescent="0.25">
      <c r="A74" s="4"/>
      <c r="B74" s="4" t="s">
        <v>18</v>
      </c>
      <c r="C74" s="8">
        <f t="shared" ref="C74:J74" si="55">SUM(C5,C18,C48,C61)</f>
        <v>138</v>
      </c>
      <c r="D74" s="8">
        <f t="shared" si="55"/>
        <v>145</v>
      </c>
      <c r="E74" s="8">
        <f t="shared" si="55"/>
        <v>156</v>
      </c>
      <c r="F74" s="8">
        <f t="shared" si="55"/>
        <v>169</v>
      </c>
      <c r="G74" s="8">
        <f t="shared" si="55"/>
        <v>173</v>
      </c>
      <c r="H74" s="8">
        <f t="shared" si="55"/>
        <v>176</v>
      </c>
      <c r="I74" s="8">
        <f t="shared" si="55"/>
        <v>180</v>
      </c>
      <c r="J74" s="8">
        <f t="shared" si="55"/>
        <v>179</v>
      </c>
      <c r="K74" s="8">
        <f t="shared" ref="K74:L74" si="56">SUM(K5,K18,K48,K61)</f>
        <v>174</v>
      </c>
      <c r="L74" s="8">
        <f t="shared" si="56"/>
        <v>187</v>
      </c>
      <c r="M74" s="8"/>
    </row>
    <row r="75" spans="1:13" x14ac:dyDescent="0.25">
      <c r="A75" s="7"/>
      <c r="B75" s="4" t="s">
        <v>5</v>
      </c>
      <c r="C75" s="8">
        <f t="shared" ref="C75:J75" si="57">SUM(C6,C19,C49,C62)</f>
        <v>20</v>
      </c>
      <c r="D75" s="8">
        <f t="shared" si="57"/>
        <v>19</v>
      </c>
      <c r="E75" s="8">
        <f t="shared" si="57"/>
        <v>20</v>
      </c>
      <c r="F75" s="8">
        <f t="shared" si="57"/>
        <v>18</v>
      </c>
      <c r="G75" s="8">
        <f t="shared" si="57"/>
        <v>17</v>
      </c>
      <c r="H75" s="8">
        <f t="shared" si="57"/>
        <v>18</v>
      </c>
      <c r="I75" s="8">
        <f t="shared" si="57"/>
        <v>18</v>
      </c>
      <c r="J75" s="8">
        <f t="shared" si="57"/>
        <v>16</v>
      </c>
      <c r="K75" s="8">
        <f t="shared" ref="K75:L75" si="58">SUM(K6,K19,K49,K62)</f>
        <v>17</v>
      </c>
      <c r="L75" s="8">
        <f t="shared" si="58"/>
        <v>16</v>
      </c>
      <c r="M75" s="8"/>
    </row>
    <row r="76" spans="1:13" x14ac:dyDescent="0.25">
      <c r="A76" s="7"/>
      <c r="B76" s="4" t="s">
        <v>13</v>
      </c>
      <c r="C76" s="8">
        <f t="shared" ref="C76:J76" si="59">SUM(C7,C20,C50,C63)</f>
        <v>364</v>
      </c>
      <c r="D76" s="8">
        <f t="shared" si="59"/>
        <v>379</v>
      </c>
      <c r="E76" s="8">
        <f t="shared" si="59"/>
        <v>393</v>
      </c>
      <c r="F76" s="8">
        <f t="shared" si="59"/>
        <v>414</v>
      </c>
      <c r="G76" s="8">
        <f t="shared" si="59"/>
        <v>453</v>
      </c>
      <c r="H76" s="8">
        <f t="shared" si="59"/>
        <v>476</v>
      </c>
      <c r="I76" s="8">
        <f t="shared" si="59"/>
        <v>494</v>
      </c>
      <c r="J76" s="8">
        <f t="shared" si="59"/>
        <v>504</v>
      </c>
      <c r="K76" s="8">
        <f t="shared" ref="K76:L76" si="60">SUM(K7,K20,K50,K63)</f>
        <v>502</v>
      </c>
      <c r="L76" s="8">
        <f t="shared" si="60"/>
        <v>515</v>
      </c>
      <c r="M76" s="8"/>
    </row>
    <row r="77" spans="1:13" x14ac:dyDescent="0.25">
      <c r="A77" s="7"/>
      <c r="B77" s="4" t="s">
        <v>6</v>
      </c>
      <c r="C77" s="8">
        <f t="shared" ref="C77:J77" si="61">SUM(C8,C21,C51,C64)</f>
        <v>92</v>
      </c>
      <c r="D77" s="8">
        <f t="shared" si="61"/>
        <v>92</v>
      </c>
      <c r="E77" s="8">
        <f t="shared" si="61"/>
        <v>88</v>
      </c>
      <c r="F77" s="8">
        <f t="shared" si="61"/>
        <v>95</v>
      </c>
      <c r="G77" s="8">
        <f t="shared" si="61"/>
        <v>110</v>
      </c>
      <c r="H77" s="8">
        <f t="shared" si="61"/>
        <v>120</v>
      </c>
      <c r="I77" s="8">
        <f t="shared" si="61"/>
        <v>122</v>
      </c>
      <c r="J77" s="8">
        <f t="shared" si="61"/>
        <v>121</v>
      </c>
      <c r="K77" s="8">
        <f t="shared" ref="K77:L77" si="62">SUM(K8,K21,K51,K64)</f>
        <v>127</v>
      </c>
      <c r="L77" s="8">
        <f t="shared" si="62"/>
        <v>134</v>
      </c>
      <c r="M77" s="8"/>
    </row>
    <row r="78" spans="1:13" x14ac:dyDescent="0.25">
      <c r="A78" s="4"/>
      <c r="B78" s="4" t="s">
        <v>7</v>
      </c>
      <c r="C78" s="8">
        <f t="shared" ref="C78:J78" si="63">SUM(C9,C22,C52,C65)</f>
        <v>0</v>
      </c>
      <c r="D78" s="8">
        <f t="shared" si="63"/>
        <v>2</v>
      </c>
      <c r="E78" s="8">
        <f t="shared" si="63"/>
        <v>2</v>
      </c>
      <c r="F78" s="8">
        <f t="shared" si="63"/>
        <v>3</v>
      </c>
      <c r="G78" s="8">
        <f t="shared" si="63"/>
        <v>2</v>
      </c>
      <c r="H78" s="8">
        <f t="shared" si="63"/>
        <v>2</v>
      </c>
      <c r="I78" s="8">
        <f t="shared" si="63"/>
        <v>2</v>
      </c>
      <c r="J78" s="8">
        <f t="shared" si="63"/>
        <v>4</v>
      </c>
      <c r="K78" s="8">
        <f t="shared" ref="K78:L78" si="64">SUM(K9,K22,K52,K65)</f>
        <v>3</v>
      </c>
      <c r="L78" s="8">
        <f t="shared" si="64"/>
        <v>4</v>
      </c>
      <c r="M78" s="8"/>
    </row>
    <row r="79" spans="1:13" x14ac:dyDescent="0.25">
      <c r="A79" s="4"/>
      <c r="B79" s="4" t="s">
        <v>20</v>
      </c>
      <c r="C79" s="8">
        <f t="shared" ref="C79:J79" si="65">SUM(C10,C23,C53,C66)</f>
        <v>13</v>
      </c>
      <c r="D79" s="8">
        <f t="shared" si="65"/>
        <v>15</v>
      </c>
      <c r="E79" s="8">
        <f t="shared" si="65"/>
        <v>14</v>
      </c>
      <c r="F79" s="8">
        <f t="shared" si="65"/>
        <v>11</v>
      </c>
      <c r="G79" s="8">
        <f t="shared" si="65"/>
        <v>16</v>
      </c>
      <c r="H79" s="8">
        <f t="shared" si="65"/>
        <v>14</v>
      </c>
      <c r="I79" s="8">
        <f t="shared" si="65"/>
        <v>15</v>
      </c>
      <c r="J79" s="8">
        <f t="shared" si="65"/>
        <v>13</v>
      </c>
      <c r="K79" s="8">
        <f t="shared" ref="K79:L79" si="66">SUM(K10,K23,K53,K66)</f>
        <v>17</v>
      </c>
      <c r="L79" s="8">
        <f t="shared" si="66"/>
        <v>14</v>
      </c>
      <c r="M79" s="8"/>
    </row>
    <row r="80" spans="1:13" x14ac:dyDescent="0.25">
      <c r="A80" s="4"/>
      <c r="B80" s="4" t="s">
        <v>21</v>
      </c>
      <c r="C80" s="8">
        <f t="shared" ref="C80:J80" si="67">SUM(C11,C24,C54,C67)</f>
        <v>5</v>
      </c>
      <c r="D80" s="8">
        <f t="shared" si="67"/>
        <v>5</v>
      </c>
      <c r="E80" s="8">
        <f t="shared" si="67"/>
        <v>8</v>
      </c>
      <c r="F80" s="8">
        <f t="shared" si="67"/>
        <v>8</v>
      </c>
      <c r="G80" s="8">
        <f t="shared" si="67"/>
        <v>9</v>
      </c>
      <c r="H80" s="8">
        <f t="shared" si="67"/>
        <v>13</v>
      </c>
      <c r="I80" s="8">
        <f t="shared" si="67"/>
        <v>13</v>
      </c>
      <c r="J80" s="8">
        <f t="shared" si="67"/>
        <v>13</v>
      </c>
      <c r="K80" s="8">
        <f t="shared" ref="K80:L80" si="68">SUM(K11,K24,K54,K67)</f>
        <v>15</v>
      </c>
      <c r="L80" s="8">
        <f t="shared" si="68"/>
        <v>16</v>
      </c>
      <c r="M80" s="8"/>
    </row>
    <row r="81" spans="1:13" x14ac:dyDescent="0.25">
      <c r="A81" s="4"/>
      <c r="B81" s="4" t="s">
        <v>8</v>
      </c>
      <c r="C81" s="8">
        <f t="shared" ref="C81:J81" si="69">SUM(C12,C25,C55,C68)</f>
        <v>3780</v>
      </c>
      <c r="D81" s="8">
        <f t="shared" si="69"/>
        <v>3811</v>
      </c>
      <c r="E81" s="8">
        <f t="shared" si="69"/>
        <v>3840</v>
      </c>
      <c r="F81" s="8">
        <f t="shared" si="69"/>
        <v>3911</v>
      </c>
      <c r="G81" s="8">
        <f t="shared" si="69"/>
        <v>3947</v>
      </c>
      <c r="H81" s="8">
        <f t="shared" si="69"/>
        <v>4018</v>
      </c>
      <c r="I81" s="8">
        <f t="shared" si="69"/>
        <v>3947</v>
      </c>
      <c r="J81" s="8">
        <f t="shared" si="69"/>
        <v>3957</v>
      </c>
      <c r="K81" s="8">
        <f t="shared" ref="K81:L81" si="70">SUM(K12,K25,K55,K68)</f>
        <v>3901</v>
      </c>
      <c r="L81" s="8">
        <f t="shared" si="70"/>
        <v>3903</v>
      </c>
      <c r="M81" s="8"/>
    </row>
    <row r="82" spans="1:13" x14ac:dyDescent="0.25">
      <c r="A82" s="4"/>
      <c r="B82" s="4" t="s">
        <v>10</v>
      </c>
      <c r="C82" s="9">
        <f t="shared" ref="C82:J82" si="71">SUM(C13,C26,C56,C69)</f>
        <v>679</v>
      </c>
      <c r="D82" s="9">
        <f t="shared" si="71"/>
        <v>701</v>
      </c>
      <c r="E82" s="9">
        <f t="shared" si="71"/>
        <v>708</v>
      </c>
      <c r="F82" s="9">
        <f t="shared" si="71"/>
        <v>834</v>
      </c>
      <c r="G82" s="9">
        <f t="shared" si="71"/>
        <v>853</v>
      </c>
      <c r="H82" s="9">
        <f t="shared" si="71"/>
        <v>863</v>
      </c>
      <c r="I82" s="9">
        <f t="shared" si="71"/>
        <v>867</v>
      </c>
      <c r="J82" s="9">
        <f t="shared" si="71"/>
        <v>913</v>
      </c>
      <c r="K82" s="9">
        <f t="shared" ref="K82:L82" si="72">SUM(K13,K26,K56,K69)</f>
        <v>960</v>
      </c>
      <c r="L82" s="9">
        <f t="shared" si="72"/>
        <v>977</v>
      </c>
      <c r="M82" s="8"/>
    </row>
    <row r="83" spans="1:13" x14ac:dyDescent="0.25">
      <c r="A83" s="4"/>
      <c r="B83" s="14" t="s">
        <v>9</v>
      </c>
      <c r="C83" s="15">
        <f t="shared" ref="C83:J83" si="73">SUM(C14,C27,C57,C70)</f>
        <v>258</v>
      </c>
      <c r="D83" s="15">
        <f t="shared" si="73"/>
        <v>225</v>
      </c>
      <c r="E83" s="15">
        <f t="shared" si="73"/>
        <v>243</v>
      </c>
      <c r="F83" s="15">
        <f t="shared" si="73"/>
        <v>226</v>
      </c>
      <c r="G83" s="15">
        <f t="shared" si="73"/>
        <v>257</v>
      </c>
      <c r="H83" s="15">
        <f t="shared" si="73"/>
        <v>275</v>
      </c>
      <c r="I83" s="15">
        <f t="shared" si="73"/>
        <v>246</v>
      </c>
      <c r="J83" s="15">
        <f t="shared" si="73"/>
        <v>268</v>
      </c>
      <c r="K83" s="15">
        <f t="shared" ref="K83:L83" si="74">SUM(K14,K27,K57,K70)</f>
        <v>256</v>
      </c>
      <c r="L83" s="15">
        <f t="shared" si="74"/>
        <v>249</v>
      </c>
      <c r="M83" s="8"/>
    </row>
    <row r="84" spans="1:13" x14ac:dyDescent="0.25">
      <c r="A84" s="4"/>
      <c r="B84" s="27" t="s">
        <v>23</v>
      </c>
      <c r="C84" s="35">
        <f t="shared" ref="C84:K84" si="75">IFERROR((+C74+C75+C76+C77+C78+C79+C80)/C73,0)</f>
        <v>0.11815292578051972</v>
      </c>
      <c r="D84" s="35">
        <f t="shared" si="75"/>
        <v>0.1218020022246941</v>
      </c>
      <c r="E84" s="35">
        <f t="shared" si="75"/>
        <v>0.12445175438596491</v>
      </c>
      <c r="F84" s="35">
        <f t="shared" si="75"/>
        <v>0.12620847249077166</v>
      </c>
      <c r="G84" s="35">
        <f t="shared" si="75"/>
        <v>0.133630289532294</v>
      </c>
      <c r="H84" s="35">
        <f t="shared" si="75"/>
        <v>0.13707112970711297</v>
      </c>
      <c r="I84" s="35">
        <f t="shared" si="75"/>
        <v>0.14295392953929539</v>
      </c>
      <c r="J84" s="35">
        <f t="shared" si="75"/>
        <v>0.14195056780227122</v>
      </c>
      <c r="K84" s="35">
        <f t="shared" si="75"/>
        <v>0.14316811788345613</v>
      </c>
      <c r="L84" s="35">
        <f t="shared" ref="L84" si="76">IFERROR((+L74+L75+L76+L77+L78+L79+L80)/L73,0)</f>
        <v>0.14729842061512885</v>
      </c>
      <c r="M84" s="8"/>
    </row>
    <row r="85" spans="1:13" x14ac:dyDescent="0.25">
      <c r="B85" s="32" t="s">
        <v>24</v>
      </c>
      <c r="C85" s="36">
        <f t="shared" ref="C85:K85" si="77">IFERROR((+C74+C75+C77+C78+C79)/C73,0)</f>
        <v>4.9168068797906153E-2</v>
      </c>
      <c r="D85" s="36">
        <f t="shared" si="77"/>
        <v>5.061179087875417E-2</v>
      </c>
      <c r="E85" s="36">
        <f t="shared" si="77"/>
        <v>5.1169590643274851E-2</v>
      </c>
      <c r="F85" s="36">
        <f t="shared" si="77"/>
        <v>5.2030233784496394E-2</v>
      </c>
      <c r="G85" s="36">
        <f t="shared" si="77"/>
        <v>5.4480041117012164E-2</v>
      </c>
      <c r="H85" s="36">
        <f t="shared" si="77"/>
        <v>5.5230125523012555E-2</v>
      </c>
      <c r="I85" s="36">
        <f t="shared" si="77"/>
        <v>5.7079945799457993E-2</v>
      </c>
      <c r="J85" s="36">
        <f t="shared" si="77"/>
        <v>5.561122244488978E-2</v>
      </c>
      <c r="K85" s="36">
        <f t="shared" si="77"/>
        <v>5.6597454789015407E-2</v>
      </c>
      <c r="L85" s="36">
        <f t="shared" ref="L85" si="78">IFERROR((+L74+L75+L77+L78+L79)/L73,0)</f>
        <v>5.9019118869492931E-2</v>
      </c>
      <c r="M85" s="8"/>
    </row>
    <row r="86" spans="1:13" ht="12.75" customHeight="1" x14ac:dyDescent="0.25">
      <c r="A86" s="38" t="s">
        <v>22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26"/>
    </row>
    <row r="87" spans="1:13" x14ac:dyDescent="0.25">
      <c r="A87" s="34" t="s">
        <v>19</v>
      </c>
      <c r="B87" s="33"/>
      <c r="C87" s="33"/>
    </row>
    <row r="88" spans="1:13" x14ac:dyDescent="0.25">
      <c r="A88" s="34" t="s">
        <v>26</v>
      </c>
      <c r="B88" s="33"/>
      <c r="C88" s="33"/>
    </row>
    <row r="89" spans="1:13" x14ac:dyDescent="0.25">
      <c r="A89" s="34" t="s">
        <v>27</v>
      </c>
    </row>
    <row r="91" spans="1:13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31"/>
      <c r="M91" s="25"/>
    </row>
    <row r="92" spans="1:13" x14ac:dyDescent="0.25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102" spans="2:13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</sheetData>
  <mergeCells count="1">
    <mergeCell ref="A86:L86"/>
  </mergeCells>
  <printOptions horizontalCentered="1" verticalCentered="1"/>
  <pageMargins left="0.45" right="0.45" top="0.75" bottom="0.75" header="0.25" footer="0.3"/>
  <pageSetup scale="89" fitToHeight="0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rowBreaks count="1" manualBreakCount="1">
    <brk id="43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2003D-C586-49EC-8D82-1E0F9DFDC8AE}">
  <sheetPr>
    <pageSetUpPr fitToPage="1"/>
  </sheetPr>
  <dimension ref="A1:O28"/>
  <sheetViews>
    <sheetView workbookViewId="0">
      <selection activeCell="R13" sqref="R13"/>
    </sheetView>
  </sheetViews>
  <sheetFormatPr defaultColWidth="9" defaultRowHeight="12.5" x14ac:dyDescent="0.25"/>
  <cols>
    <col min="1" max="16384" width="9" style="1"/>
  </cols>
  <sheetData>
    <row r="1" spans="1:15" ht="15" customHeight="1" x14ac:dyDescent="0.25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"/>
      <c r="O1" s="4"/>
    </row>
    <row r="2" spans="1: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"/>
      <c r="O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4"/>
      <c r="N26" s="4"/>
      <c r="O26" s="4"/>
    </row>
    <row r="27" spans="1:1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4"/>
      <c r="N27" s="4"/>
      <c r="O27" s="4"/>
    </row>
    <row r="28" spans="1:1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  <c r="N28" s="4"/>
      <c r="O28" s="4"/>
    </row>
  </sheetData>
  <mergeCells count="1">
    <mergeCell ref="A1:M2"/>
  </mergeCells>
  <printOptions horizontalCentered="1" verticalCentered="1"/>
  <pageMargins left="0.45" right="0.45" top="0.75" bottom="0.75" header="0.25" footer="0.3"/>
  <pageSetup orientation="landscape" r:id="rId1"/>
  <headerFooter scaleWithDoc="0">
    <oddHeader>&amp;C&amp;G</oddHeader>
    <oddFooter xml:space="preserve">&amp;R&amp;"+,Italic"&amp;8Information and Resource Management, Office of the Provost             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2"/>
  <sheetViews>
    <sheetView zoomScaleNormal="100" workbookViewId="0">
      <selection activeCell="W18" sqref="W18"/>
    </sheetView>
  </sheetViews>
  <sheetFormatPr defaultColWidth="9" defaultRowHeight="12.5" x14ac:dyDescent="0.25"/>
  <cols>
    <col min="1" max="1" width="3.58203125" style="1" customWidth="1"/>
    <col min="2" max="2" width="26" style="1" customWidth="1"/>
    <col min="3" max="15" width="6.58203125" style="1" customWidth="1"/>
    <col min="16" max="22" width="7.33203125" style="1" customWidth="1"/>
    <col min="23" max="16384" width="9" style="1"/>
  </cols>
  <sheetData>
    <row r="1" spans="1:22" customFormat="1" ht="14" x14ac:dyDescent="0.3">
      <c r="A1" s="11" t="s">
        <v>1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6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5"/>
      <c r="B3" s="5"/>
      <c r="C3" s="6">
        <f>Table!C3</f>
        <v>2014</v>
      </c>
      <c r="D3" s="6">
        <f>Table!D3</f>
        <v>2015</v>
      </c>
      <c r="E3" s="6">
        <f>Table!E3</f>
        <v>2016</v>
      </c>
      <c r="F3" s="6">
        <f>Table!F3</f>
        <v>2017</v>
      </c>
      <c r="G3" s="6">
        <f>Table!G3</f>
        <v>2018</v>
      </c>
      <c r="H3" s="6">
        <f>Table!H3</f>
        <v>2019</v>
      </c>
      <c r="I3" s="6">
        <f>Table!I3</f>
        <v>2020</v>
      </c>
      <c r="J3" s="6">
        <f>Table!J3</f>
        <v>2021</v>
      </c>
      <c r="K3" s="6">
        <f>Table!K3</f>
        <v>2022</v>
      </c>
      <c r="L3" s="6">
        <f>Table!L3</f>
        <v>2023</v>
      </c>
      <c r="M3" s="7"/>
      <c r="N3" s="6" t="e">
        <f>Table!#REF!</f>
        <v>#REF!</v>
      </c>
      <c r="O3" s="6" t="e">
        <f>Table!#REF!</f>
        <v>#REF!</v>
      </c>
      <c r="P3" s="6" t="e">
        <f>Table!#REF!</f>
        <v>#REF!</v>
      </c>
      <c r="Q3" s="6" t="e">
        <f>Table!#REF!</f>
        <v>#REF!</v>
      </c>
      <c r="R3" s="6" t="e">
        <f>Table!#REF!</f>
        <v>#REF!</v>
      </c>
      <c r="S3" s="6" t="e">
        <f>Table!#REF!</f>
        <v>#REF!</v>
      </c>
      <c r="T3" s="6" t="e">
        <f>Table!#REF!</f>
        <v>#REF!</v>
      </c>
      <c r="U3" s="6" t="e">
        <f>Table!#REF!</f>
        <v>#REF!</v>
      </c>
      <c r="V3" s="6" t="e">
        <f>Table!#REF!</f>
        <v>#REF!</v>
      </c>
    </row>
    <row r="4" spans="1:22" x14ac:dyDescent="0.25">
      <c r="A4" s="7" t="s">
        <v>3</v>
      </c>
      <c r="B4" s="4"/>
      <c r="C4" s="21">
        <f>SUM(C5:C14)</f>
        <v>1</v>
      </c>
      <c r="D4" s="21">
        <f t="shared" ref="D4:L4" si="0">SUM(D5:D14)</f>
        <v>1</v>
      </c>
      <c r="E4" s="21">
        <f t="shared" si="0"/>
        <v>1</v>
      </c>
      <c r="F4" s="21">
        <f t="shared" si="0"/>
        <v>1</v>
      </c>
      <c r="G4" s="21">
        <f t="shared" si="0"/>
        <v>1</v>
      </c>
      <c r="H4" s="21">
        <f t="shared" si="0"/>
        <v>1</v>
      </c>
      <c r="I4" s="21">
        <f t="shared" si="0"/>
        <v>1</v>
      </c>
      <c r="J4" s="21">
        <f t="shared" si="0"/>
        <v>1</v>
      </c>
      <c r="K4" s="21">
        <f t="shared" si="0"/>
        <v>1</v>
      </c>
      <c r="L4" s="21">
        <f t="shared" si="0"/>
        <v>1</v>
      </c>
      <c r="M4" s="24"/>
      <c r="N4" s="21">
        <f t="shared" ref="N4:U4" si="1">SUM(N5:N14)</f>
        <v>0</v>
      </c>
      <c r="O4" s="21">
        <f t="shared" si="1"/>
        <v>0</v>
      </c>
      <c r="P4" s="21">
        <f t="shared" si="1"/>
        <v>0</v>
      </c>
      <c r="Q4" s="21">
        <f t="shared" si="1"/>
        <v>0</v>
      </c>
      <c r="R4" s="21">
        <f t="shared" si="1"/>
        <v>0</v>
      </c>
      <c r="S4" s="21">
        <f t="shared" si="1"/>
        <v>0</v>
      </c>
      <c r="T4" s="21">
        <f t="shared" si="1"/>
        <v>0</v>
      </c>
      <c r="U4" s="21">
        <f t="shared" si="1"/>
        <v>0</v>
      </c>
      <c r="V4" s="21">
        <f t="shared" ref="V4" si="2">SUM(V5:V14)</f>
        <v>0</v>
      </c>
    </row>
    <row r="5" spans="1:22" x14ac:dyDescent="0.25">
      <c r="A5" s="7"/>
      <c r="B5" s="4" t="s">
        <v>14</v>
      </c>
      <c r="C5" s="22">
        <f>IFERROR(Table!C5/Table!C$4,0)</f>
        <v>3.7903225806451613E-2</v>
      </c>
      <c r="D5" s="22">
        <f>IFERROR(Table!D5/Table!D$4,0)</f>
        <v>3.7468776019983351E-2</v>
      </c>
      <c r="E5" s="22">
        <f>IFERROR(Table!E5/Table!E$4,0)</f>
        <v>3.8167938931297711E-2</v>
      </c>
      <c r="F5" s="22">
        <f>IFERROR(Table!F5/Table!F$4,0)</f>
        <v>4.0643522438611343E-2</v>
      </c>
      <c r="G5" s="22">
        <f>IFERROR(Table!G5/Table!G$4,0)</f>
        <v>4.1808873720136516E-2</v>
      </c>
      <c r="H5" s="22">
        <f>IFERROR(Table!H5/Table!H$4,0)</f>
        <v>4.1522491349480967E-2</v>
      </c>
      <c r="I5" s="22">
        <f>IFERROR(Table!I5/Table!I$4,0)</f>
        <v>4.6572934973637958E-2</v>
      </c>
      <c r="J5" s="22">
        <f>IFERROR(Table!J5/Table!J$4,0)</f>
        <v>4.3633125556544972E-2</v>
      </c>
      <c r="K5" s="22">
        <f>IFERROR(Table!K5/Table!K$4,0)</f>
        <v>4.6889089269612265E-2</v>
      </c>
      <c r="L5" s="22">
        <f>IFERROR(Table!L5/Table!L$4,0)</f>
        <v>5.1210428305400374E-2</v>
      </c>
      <c r="M5" s="24"/>
      <c r="N5" s="22">
        <f>IFERROR(Table!#REF!/Table!#REF!,0)</f>
        <v>0</v>
      </c>
      <c r="O5" s="22">
        <f>IFERROR(Table!#REF!/Table!#REF!,0)</f>
        <v>0</v>
      </c>
      <c r="P5" s="22">
        <f>IFERROR(Table!#REF!/Table!#REF!,0)</f>
        <v>0</v>
      </c>
      <c r="Q5" s="22">
        <f>IFERROR(Table!#REF!/Table!#REF!,0)</f>
        <v>0</v>
      </c>
      <c r="R5" s="22">
        <f>IFERROR(Table!#REF!/Table!#REF!,0)</f>
        <v>0</v>
      </c>
      <c r="S5" s="22">
        <f>IFERROR(Table!#REF!/Table!#REF!,0)</f>
        <v>0</v>
      </c>
      <c r="T5" s="22">
        <f>IFERROR(Table!#REF!/Table!#REF!,0)</f>
        <v>0</v>
      </c>
      <c r="U5" s="22">
        <f>IFERROR(Table!#REF!/Table!#REF!,0)</f>
        <v>0</v>
      </c>
      <c r="V5" s="22">
        <f>IFERROR(Table!#REF!/Table!#REF!,0)</f>
        <v>0</v>
      </c>
    </row>
    <row r="6" spans="1:22" x14ac:dyDescent="0.25">
      <c r="B6" s="4" t="s">
        <v>5</v>
      </c>
      <c r="C6" s="22">
        <f>IFERROR(Table!C6/Table!C$4,0)</f>
        <v>2.4193548387096775E-3</v>
      </c>
      <c r="D6" s="22">
        <f>IFERROR(Table!D6/Table!D$4,0)</f>
        <v>2.4979184013322231E-3</v>
      </c>
      <c r="E6" s="22">
        <f>IFERROR(Table!E6/Table!E$4,0)</f>
        <v>2.5445292620865142E-3</v>
      </c>
      <c r="F6" s="22">
        <f>IFERROR(Table!F6/Table!F$4,0)</f>
        <v>2.5402201524132089E-3</v>
      </c>
      <c r="G6" s="22">
        <f>IFERROR(Table!G6/Table!G$4,0)</f>
        <v>2.5597269624573378E-3</v>
      </c>
      <c r="H6" s="22">
        <f>IFERROR(Table!H6/Table!H$4,0)</f>
        <v>1.7301038062283738E-3</v>
      </c>
      <c r="I6" s="22">
        <f>IFERROR(Table!I6/Table!I$4,0)</f>
        <v>1.7574692442882249E-3</v>
      </c>
      <c r="J6" s="22">
        <f>IFERROR(Table!J6/Table!J$4,0)</f>
        <v>8.9047195013357077E-4</v>
      </c>
      <c r="K6" s="22">
        <f>IFERROR(Table!K6/Table!K$4,0)</f>
        <v>9.0171325518485117E-4</v>
      </c>
      <c r="L6" s="22">
        <f>IFERROR(Table!L6/Table!L$4,0)</f>
        <v>9.3109869646182495E-4</v>
      </c>
      <c r="M6" s="24"/>
      <c r="N6" s="22">
        <f>IFERROR(Table!#REF!/Table!#REF!,0)</f>
        <v>0</v>
      </c>
      <c r="O6" s="22">
        <f>IFERROR(Table!#REF!/Table!#REF!,0)</f>
        <v>0</v>
      </c>
      <c r="P6" s="22">
        <f>IFERROR(Table!#REF!/Table!#REF!,0)</f>
        <v>0</v>
      </c>
      <c r="Q6" s="22">
        <f>IFERROR(Table!#REF!/Table!#REF!,0)</f>
        <v>0</v>
      </c>
      <c r="R6" s="22">
        <f>IFERROR(Table!#REF!/Table!#REF!,0)</f>
        <v>0</v>
      </c>
      <c r="S6" s="22">
        <f>IFERROR(Table!#REF!/Table!#REF!,0)</f>
        <v>0</v>
      </c>
      <c r="T6" s="22">
        <f>IFERROR(Table!#REF!/Table!#REF!,0)</f>
        <v>0</v>
      </c>
      <c r="U6" s="22">
        <f>IFERROR(Table!#REF!/Table!#REF!,0)</f>
        <v>0</v>
      </c>
      <c r="V6" s="22">
        <f>IFERROR(Table!#REF!/Table!#REF!,0)</f>
        <v>0</v>
      </c>
    </row>
    <row r="7" spans="1:22" x14ac:dyDescent="0.25">
      <c r="A7" s="7"/>
      <c r="B7" s="4" t="s">
        <v>13</v>
      </c>
      <c r="C7" s="22">
        <f>IFERROR(Table!C7/Table!C$4,0)</f>
        <v>9.2741935483870969E-2</v>
      </c>
      <c r="D7" s="22">
        <f>IFERROR(Table!D7/Table!D$4,0)</f>
        <v>9.6586178184845967E-2</v>
      </c>
      <c r="E7" s="22">
        <f>IFERROR(Table!E7/Table!E$4,0)</f>
        <v>0.10093299406276506</v>
      </c>
      <c r="F7" s="22">
        <f>IFERROR(Table!F7/Table!F$4,0)</f>
        <v>0.1100762066045724</v>
      </c>
      <c r="G7" s="22">
        <f>IFERROR(Table!G7/Table!G$4,0)</f>
        <v>0.12030716723549488</v>
      </c>
      <c r="H7" s="22">
        <f>IFERROR(Table!H7/Table!H$4,0)</f>
        <v>0.1245674740484429</v>
      </c>
      <c r="I7" s="22">
        <f>IFERROR(Table!I7/Table!I$4,0)</f>
        <v>0.12565905096660809</v>
      </c>
      <c r="J7" s="22">
        <f>IFERROR(Table!J7/Table!J$4,0)</f>
        <v>0.13089937666963491</v>
      </c>
      <c r="K7" s="22">
        <f>IFERROR(Table!K7/Table!K$4,0)</f>
        <v>0.13615870153291254</v>
      </c>
      <c r="L7" s="22">
        <f>IFERROR(Table!L7/Table!L$4,0)</f>
        <v>0.14245810055865921</v>
      </c>
      <c r="M7" s="24"/>
      <c r="N7" s="22">
        <f>IFERROR(Table!#REF!/Table!#REF!,0)</f>
        <v>0</v>
      </c>
      <c r="O7" s="22">
        <f>IFERROR(Table!#REF!/Table!#REF!,0)</f>
        <v>0</v>
      </c>
      <c r="P7" s="22">
        <f>IFERROR(Table!#REF!/Table!#REF!,0)</f>
        <v>0</v>
      </c>
      <c r="Q7" s="22">
        <f>IFERROR(Table!#REF!/Table!#REF!,0)</f>
        <v>0</v>
      </c>
      <c r="R7" s="22">
        <f>IFERROR(Table!#REF!/Table!#REF!,0)</f>
        <v>0</v>
      </c>
      <c r="S7" s="22">
        <f>IFERROR(Table!#REF!/Table!#REF!,0)</f>
        <v>0</v>
      </c>
      <c r="T7" s="22">
        <f>IFERROR(Table!#REF!/Table!#REF!,0)</f>
        <v>0</v>
      </c>
      <c r="U7" s="22">
        <f>IFERROR(Table!#REF!/Table!#REF!,0)</f>
        <v>0</v>
      </c>
      <c r="V7" s="22">
        <f>IFERROR(Table!#REF!/Table!#REF!,0)</f>
        <v>0</v>
      </c>
    </row>
    <row r="8" spans="1:22" x14ac:dyDescent="0.25">
      <c r="A8" s="7"/>
      <c r="B8" s="4" t="s">
        <v>6</v>
      </c>
      <c r="C8" s="22">
        <f>IFERROR(Table!C8/Table!C$4,0)</f>
        <v>2.2580645161290321E-2</v>
      </c>
      <c r="D8" s="22">
        <f>IFERROR(Table!D8/Table!D$4,0)</f>
        <v>2.1648626144879269E-2</v>
      </c>
      <c r="E8" s="22">
        <f>IFERROR(Table!E8/Table!E$4,0)</f>
        <v>2.1204410517387615E-2</v>
      </c>
      <c r="F8" s="22">
        <f>IFERROR(Table!F8/Table!F$4,0)</f>
        <v>2.4555461473327687E-2</v>
      </c>
      <c r="G8" s="22">
        <f>IFERROR(Table!G8/Table!G$4,0)</f>
        <v>2.1331058020477817E-2</v>
      </c>
      <c r="H8" s="22">
        <f>IFERROR(Table!H8/Table!H$4,0)</f>
        <v>2.0761245674740483E-2</v>
      </c>
      <c r="I8" s="22">
        <f>IFERROR(Table!I8/Table!I$4,0)</f>
        <v>2.10896309314587E-2</v>
      </c>
      <c r="J8" s="22">
        <f>IFERROR(Table!J8/Table!J$4,0)</f>
        <v>2.1371326803205699E-2</v>
      </c>
      <c r="K8" s="22">
        <f>IFERROR(Table!K8/Table!K$4,0)</f>
        <v>2.1641118124436431E-2</v>
      </c>
      <c r="L8" s="22">
        <f>IFERROR(Table!L8/Table!L$4,0)</f>
        <v>2.0484171322160148E-2</v>
      </c>
      <c r="M8" s="24"/>
      <c r="N8" s="22">
        <f>IFERROR(Table!#REF!/Table!#REF!,0)</f>
        <v>0</v>
      </c>
      <c r="O8" s="22">
        <f>IFERROR(Table!#REF!/Table!#REF!,0)</f>
        <v>0</v>
      </c>
      <c r="P8" s="22">
        <f>IFERROR(Table!#REF!/Table!#REF!,0)</f>
        <v>0</v>
      </c>
      <c r="Q8" s="22">
        <f>IFERROR(Table!#REF!/Table!#REF!,0)</f>
        <v>0</v>
      </c>
      <c r="R8" s="22">
        <f>IFERROR(Table!#REF!/Table!#REF!,0)</f>
        <v>0</v>
      </c>
      <c r="S8" s="22">
        <f>IFERROR(Table!#REF!/Table!#REF!,0)</f>
        <v>0</v>
      </c>
      <c r="T8" s="22">
        <f>IFERROR(Table!#REF!/Table!#REF!,0)</f>
        <v>0</v>
      </c>
      <c r="U8" s="22">
        <f>IFERROR(Table!#REF!/Table!#REF!,0)</f>
        <v>0</v>
      </c>
      <c r="V8" s="22">
        <f>IFERROR(Table!#REF!/Table!#REF!,0)</f>
        <v>0</v>
      </c>
    </row>
    <row r="9" spans="1:22" x14ac:dyDescent="0.25">
      <c r="A9" s="7"/>
      <c r="B9" s="4" t="s">
        <v>7</v>
      </c>
      <c r="C9" s="22">
        <f>IFERROR(Table!C9/Table!C$4,0)</f>
        <v>0</v>
      </c>
      <c r="D9" s="22">
        <f>IFERROR(Table!D9/Table!D$4,0)</f>
        <v>0</v>
      </c>
      <c r="E9" s="22">
        <f>IFERROR(Table!E9/Table!E$4,0)</f>
        <v>0</v>
      </c>
      <c r="F9" s="22">
        <f>IFERROR(Table!F9/Table!F$4,0)</f>
        <v>0</v>
      </c>
      <c r="G9" s="22">
        <f>IFERROR(Table!G9/Table!G$4,0)</f>
        <v>0</v>
      </c>
      <c r="H9" s="22">
        <f>IFERROR(Table!H9/Table!H$4,0)</f>
        <v>0</v>
      </c>
      <c r="I9" s="22">
        <f>IFERROR(Table!I9/Table!I$4,0)</f>
        <v>0</v>
      </c>
      <c r="J9" s="22">
        <f>IFERROR(Table!J9/Table!J$4,0)</f>
        <v>0</v>
      </c>
      <c r="K9" s="22">
        <f>IFERROR(Table!K9/Table!K$4,0)</f>
        <v>0</v>
      </c>
      <c r="L9" s="22">
        <f>IFERROR(Table!L9/Table!L$4,0)</f>
        <v>0</v>
      </c>
      <c r="M9" s="24"/>
      <c r="N9" s="22">
        <f>IFERROR(Table!#REF!/Table!#REF!,0)</f>
        <v>0</v>
      </c>
      <c r="O9" s="22">
        <f>IFERROR(Table!#REF!/Table!#REF!,0)</f>
        <v>0</v>
      </c>
      <c r="P9" s="22">
        <f>IFERROR(Table!#REF!/Table!#REF!,0)</f>
        <v>0</v>
      </c>
      <c r="Q9" s="22">
        <f>IFERROR(Table!#REF!/Table!#REF!,0)</f>
        <v>0</v>
      </c>
      <c r="R9" s="22">
        <f>IFERROR(Table!#REF!/Table!#REF!,0)</f>
        <v>0</v>
      </c>
      <c r="S9" s="22">
        <f>IFERROR(Table!#REF!/Table!#REF!,0)</f>
        <v>0</v>
      </c>
      <c r="T9" s="22">
        <f>IFERROR(Table!#REF!/Table!#REF!,0)</f>
        <v>0</v>
      </c>
      <c r="U9" s="22">
        <f>IFERROR(Table!#REF!/Table!#REF!,0)</f>
        <v>0</v>
      </c>
      <c r="V9" s="22">
        <f>IFERROR(Table!#REF!/Table!#REF!,0)</f>
        <v>0</v>
      </c>
    </row>
    <row r="10" spans="1:22" x14ac:dyDescent="0.25">
      <c r="A10" s="7"/>
      <c r="B10" s="4" t="s">
        <v>20</v>
      </c>
      <c r="C10" s="22">
        <f>IFERROR(Table!C10/Table!C$4,0)</f>
        <v>4.8387096774193551E-3</v>
      </c>
      <c r="D10" s="22">
        <f>IFERROR(Table!D10/Table!D$4,0)</f>
        <v>4.163197335553705E-3</v>
      </c>
      <c r="E10" s="22">
        <f>IFERROR(Table!E10/Table!E$4,0)</f>
        <v>4.2408821034775231E-3</v>
      </c>
      <c r="F10" s="22">
        <f>IFERROR(Table!F10/Table!F$4,0)</f>
        <v>4.2337002540220152E-3</v>
      </c>
      <c r="G10" s="22">
        <f>IFERROR(Table!G10/Table!G$4,0)</f>
        <v>3.4129692832764505E-3</v>
      </c>
      <c r="H10" s="22">
        <f>IFERROR(Table!H10/Table!H$4,0)</f>
        <v>3.4602076124567475E-3</v>
      </c>
      <c r="I10" s="22">
        <f>IFERROR(Table!I10/Table!I$4,0)</f>
        <v>2.6362038664323375E-3</v>
      </c>
      <c r="J10" s="22">
        <f>IFERROR(Table!J10/Table!J$4,0)</f>
        <v>2.6714158504007124E-3</v>
      </c>
      <c r="K10" s="22">
        <f>IFERROR(Table!K10/Table!K$4,0)</f>
        <v>3.6068530207394047E-3</v>
      </c>
      <c r="L10" s="22">
        <f>IFERROR(Table!L10/Table!L$4,0)</f>
        <v>3.7243947858472998E-3</v>
      </c>
      <c r="M10" s="24"/>
      <c r="N10" s="22">
        <f>IFERROR(Table!#REF!/Table!#REF!,0)</f>
        <v>0</v>
      </c>
      <c r="O10" s="22">
        <f>IFERROR(Table!#REF!/Table!#REF!,0)</f>
        <v>0</v>
      </c>
      <c r="P10" s="22">
        <f>IFERROR(Table!#REF!/Table!#REF!,0)</f>
        <v>0</v>
      </c>
      <c r="Q10" s="22">
        <f>IFERROR(Table!#REF!/Table!#REF!,0)</f>
        <v>0</v>
      </c>
      <c r="R10" s="22">
        <f>IFERROR(Table!#REF!/Table!#REF!,0)</f>
        <v>0</v>
      </c>
      <c r="S10" s="22">
        <f>IFERROR(Table!#REF!/Table!#REF!,0)</f>
        <v>0</v>
      </c>
      <c r="T10" s="22">
        <f>IFERROR(Table!#REF!/Table!#REF!,0)</f>
        <v>0</v>
      </c>
      <c r="U10" s="22">
        <f>IFERROR(Table!#REF!/Table!#REF!,0)</f>
        <v>0</v>
      </c>
      <c r="V10" s="22">
        <f>IFERROR(Table!#REF!/Table!#REF!,0)</f>
        <v>0</v>
      </c>
    </row>
    <row r="11" spans="1:22" x14ac:dyDescent="0.25">
      <c r="A11" s="7"/>
      <c r="B11" s="4" t="s">
        <v>21</v>
      </c>
      <c r="C11" s="22">
        <f>IFERROR(Table!C11/Table!C$4,0)</f>
        <v>0</v>
      </c>
      <c r="D11" s="22">
        <f>IFERROR(Table!D11/Table!D$4,0)</f>
        <v>0</v>
      </c>
      <c r="E11" s="22">
        <f>IFERROR(Table!E11/Table!E$4,0)</f>
        <v>8.4817642069550466E-4</v>
      </c>
      <c r="F11" s="22">
        <f>IFERROR(Table!F11/Table!F$4,0)</f>
        <v>8.4674005080440302E-4</v>
      </c>
      <c r="G11" s="22">
        <f>IFERROR(Table!G11/Table!G$4,0)</f>
        <v>8.5324232081911264E-4</v>
      </c>
      <c r="H11" s="22">
        <f>IFERROR(Table!H11/Table!H$4,0)</f>
        <v>1.7301038062283738E-3</v>
      </c>
      <c r="I11" s="22">
        <f>IFERROR(Table!I11/Table!I$4,0)</f>
        <v>1.7574692442882249E-3</v>
      </c>
      <c r="J11" s="22">
        <f>IFERROR(Table!J11/Table!J$4,0)</f>
        <v>2.6714158504007124E-3</v>
      </c>
      <c r="K11" s="22">
        <f>IFERROR(Table!K11/Table!K$4,0)</f>
        <v>2.7051397655545538E-3</v>
      </c>
      <c r="L11" s="22">
        <f>IFERROR(Table!L11/Table!L$4,0)</f>
        <v>3.7243947858472998E-3</v>
      </c>
      <c r="M11" s="24"/>
      <c r="N11" s="22">
        <f>IFERROR(Table!#REF!/Table!#REF!,0)</f>
        <v>0</v>
      </c>
      <c r="O11" s="22">
        <f>IFERROR(Table!#REF!/Table!#REF!,0)</f>
        <v>0</v>
      </c>
      <c r="P11" s="22">
        <f>IFERROR(Table!#REF!/Table!#REF!,0)</f>
        <v>0</v>
      </c>
      <c r="Q11" s="22">
        <f>IFERROR(Table!#REF!/Table!#REF!,0)</f>
        <v>0</v>
      </c>
      <c r="R11" s="22">
        <f>IFERROR(Table!#REF!/Table!#REF!,0)</f>
        <v>0</v>
      </c>
      <c r="S11" s="22">
        <f>IFERROR(Table!#REF!/Table!#REF!,0)</f>
        <v>0</v>
      </c>
      <c r="T11" s="22">
        <f>IFERROR(Table!#REF!/Table!#REF!,0)</f>
        <v>0</v>
      </c>
      <c r="U11" s="22">
        <f>IFERROR(Table!#REF!/Table!#REF!,0)</f>
        <v>0</v>
      </c>
      <c r="V11" s="22">
        <f>IFERROR(Table!#REF!/Table!#REF!,0)</f>
        <v>0</v>
      </c>
    </row>
    <row r="12" spans="1:22" x14ac:dyDescent="0.25">
      <c r="A12" s="7"/>
      <c r="B12" s="4" t="s">
        <v>8</v>
      </c>
      <c r="C12" s="22">
        <f>IFERROR(Table!C12/Table!C$4,0)</f>
        <v>0.82822580645161292</v>
      </c>
      <c r="D12" s="22">
        <f>IFERROR(Table!D12/Table!D$4,0)</f>
        <v>0.82348043297252294</v>
      </c>
      <c r="E12" s="22">
        <f>IFERROR(Table!E12/Table!E$4,0)</f>
        <v>0.81764206955046648</v>
      </c>
      <c r="F12" s="22">
        <f>IFERROR(Table!F12/Table!F$4,0)</f>
        <v>0.7993226079593565</v>
      </c>
      <c r="G12" s="22">
        <f>IFERROR(Table!G12/Table!G$4,0)</f>
        <v>0.79095563139931746</v>
      </c>
      <c r="H12" s="22">
        <f>IFERROR(Table!H12/Table!H$4,0)</f>
        <v>0.7854671280276817</v>
      </c>
      <c r="I12" s="22">
        <f>IFERROR(Table!I12/Table!I$4,0)</f>
        <v>0.77592267135325133</v>
      </c>
      <c r="J12" s="22">
        <f>IFERROR(Table!J12/Table!J$4,0)</f>
        <v>0.76847729296527156</v>
      </c>
      <c r="K12" s="22">
        <f>IFERROR(Table!K12/Table!K$4,0)</f>
        <v>0.75743913435527499</v>
      </c>
      <c r="L12" s="22">
        <f>IFERROR(Table!L12/Table!L$4,0)</f>
        <v>0.74860335195530725</v>
      </c>
      <c r="M12" s="24"/>
      <c r="N12" s="22">
        <f>IFERROR(Table!#REF!/Table!#REF!,0)</f>
        <v>0</v>
      </c>
      <c r="O12" s="22">
        <f>IFERROR(Table!#REF!/Table!#REF!,0)</f>
        <v>0</v>
      </c>
      <c r="P12" s="22">
        <f>IFERROR(Table!#REF!/Table!#REF!,0)</f>
        <v>0</v>
      </c>
      <c r="Q12" s="22">
        <f>IFERROR(Table!#REF!/Table!#REF!,0)</f>
        <v>0</v>
      </c>
      <c r="R12" s="22">
        <f>IFERROR(Table!#REF!/Table!#REF!,0)</f>
        <v>0</v>
      </c>
      <c r="S12" s="22">
        <f>IFERROR(Table!#REF!/Table!#REF!,0)</f>
        <v>0</v>
      </c>
      <c r="T12" s="22">
        <f>IFERROR(Table!#REF!/Table!#REF!,0)</f>
        <v>0</v>
      </c>
      <c r="U12" s="22">
        <f>IFERROR(Table!#REF!/Table!#REF!,0)</f>
        <v>0</v>
      </c>
      <c r="V12" s="22">
        <f>IFERROR(Table!#REF!/Table!#REF!,0)</f>
        <v>0</v>
      </c>
    </row>
    <row r="13" spans="1:22" hidden="1" x14ac:dyDescent="0.25">
      <c r="A13" s="7"/>
      <c r="B13" s="4" t="s">
        <v>9</v>
      </c>
      <c r="C13" s="22">
        <f>IFERROR(Table!C13/Table!C$4,0)</f>
        <v>1.1290322580645161E-2</v>
      </c>
      <c r="D13" s="22">
        <f>IFERROR(Table!D13/Table!D$4,0)</f>
        <v>1.4154870940882597E-2</v>
      </c>
      <c r="E13" s="22">
        <f>IFERROR(Table!E13/Table!E$4,0)</f>
        <v>1.2722646310432569E-2</v>
      </c>
      <c r="F13" s="22">
        <f>IFERROR(Table!F13/Table!F$4,0)</f>
        <v>1.5241320914479255E-2</v>
      </c>
      <c r="G13" s="22">
        <f>IFERROR(Table!G13/Table!G$4,0)</f>
        <v>1.7918088737201365E-2</v>
      </c>
      <c r="H13" s="22">
        <f>IFERROR(Table!H13/Table!H$4,0)</f>
        <v>1.6435986159169549E-2</v>
      </c>
      <c r="I13" s="22">
        <f>IFERROR(Table!I13/Table!I$4,0)</f>
        <v>2.10896309314587E-2</v>
      </c>
      <c r="J13" s="22">
        <f>IFERROR(Table!J13/Table!J$4,0)</f>
        <v>2.5823686553873553E-2</v>
      </c>
      <c r="K13" s="22">
        <f>IFERROR(Table!K13/Table!K$4,0)</f>
        <v>2.7051397655545536E-2</v>
      </c>
      <c r="L13" s="22">
        <f>IFERROR(Table!L13/Table!L$4,0)</f>
        <v>2.7001862197392923E-2</v>
      </c>
      <c r="M13" s="24"/>
      <c r="N13" s="22">
        <f>IFERROR(Table!#REF!/Table!#REF!,0)</f>
        <v>0</v>
      </c>
      <c r="O13" s="22">
        <f>IFERROR(Table!#REF!/Table!#REF!,0)</f>
        <v>0</v>
      </c>
      <c r="P13" s="22">
        <f>IFERROR(Table!#REF!/Table!#REF!,0)</f>
        <v>0</v>
      </c>
      <c r="Q13" s="22">
        <f>IFERROR(Table!#REF!/Table!#REF!,0)</f>
        <v>0</v>
      </c>
      <c r="R13" s="22">
        <f>IFERROR(Table!#REF!/Table!#REF!,0)</f>
        <v>0</v>
      </c>
      <c r="S13" s="22">
        <f>IFERROR(Table!#REF!/Table!#REF!,0)</f>
        <v>0</v>
      </c>
      <c r="T13" s="22">
        <f>IFERROR(Table!#REF!/Table!#REF!,0)</f>
        <v>0</v>
      </c>
      <c r="U13" s="22">
        <f>IFERROR(Table!#REF!/Table!#REF!,0)</f>
        <v>0</v>
      </c>
      <c r="V13" s="22">
        <f>IFERROR(Table!#REF!/Table!#REF!,0)</f>
        <v>0</v>
      </c>
    </row>
    <row r="14" spans="1:22" x14ac:dyDescent="0.25">
      <c r="A14" s="16"/>
      <c r="B14" s="14" t="s">
        <v>10</v>
      </c>
      <c r="C14" s="22">
        <f>IFERROR(Table!C14/Table!C$4,0)</f>
        <v>0</v>
      </c>
      <c r="D14" s="22">
        <f>IFERROR(Table!D14/Table!D$4,0)</f>
        <v>0</v>
      </c>
      <c r="E14" s="22">
        <f>IFERROR(Table!E14/Table!E$4,0)</f>
        <v>1.6963528413910093E-3</v>
      </c>
      <c r="F14" s="22">
        <f>IFERROR(Table!F14/Table!F$4,0)</f>
        <v>2.5402201524132089E-3</v>
      </c>
      <c r="G14" s="22">
        <f>IFERROR(Table!G14/Table!G$4,0)</f>
        <v>8.5324232081911264E-4</v>
      </c>
      <c r="H14" s="22">
        <f>IFERROR(Table!H14/Table!H$4,0)</f>
        <v>4.3252595155709346E-3</v>
      </c>
      <c r="I14" s="22">
        <f>IFERROR(Table!I14/Table!I$4,0)</f>
        <v>3.5149384885764497E-3</v>
      </c>
      <c r="J14" s="22">
        <f>IFERROR(Table!J14/Table!J$4,0)</f>
        <v>3.5618878005342831E-3</v>
      </c>
      <c r="K14" s="22">
        <f>IFERROR(Table!K14/Table!K$4,0)</f>
        <v>3.6068530207394047E-3</v>
      </c>
      <c r="L14" s="22">
        <f>IFERROR(Table!L14/Table!L$4,0)</f>
        <v>1.8621973929236499E-3</v>
      </c>
      <c r="M14" s="24"/>
      <c r="N14" s="22">
        <f>IFERROR(Table!#REF!/Table!#REF!,0)</f>
        <v>0</v>
      </c>
      <c r="O14" s="22">
        <f>IFERROR(Table!#REF!/Table!#REF!,0)</f>
        <v>0</v>
      </c>
      <c r="P14" s="22">
        <f>IFERROR(Table!#REF!/Table!#REF!,0)</f>
        <v>0</v>
      </c>
      <c r="Q14" s="22">
        <f>IFERROR(Table!#REF!/Table!#REF!,0)</f>
        <v>0</v>
      </c>
      <c r="R14" s="22">
        <f>IFERROR(Table!#REF!/Table!#REF!,0)</f>
        <v>0</v>
      </c>
      <c r="S14" s="22">
        <f>IFERROR(Table!#REF!/Table!#REF!,0)</f>
        <v>0</v>
      </c>
      <c r="T14" s="22">
        <f>IFERROR(Table!#REF!/Table!#REF!,0)</f>
        <v>0</v>
      </c>
      <c r="U14" s="22">
        <f>IFERROR(Table!#REF!/Table!#REF!,0)</f>
        <v>0</v>
      </c>
      <c r="V14" s="22">
        <f>IFERROR(Table!#REF!/Table!#REF!,0)</f>
        <v>0</v>
      </c>
    </row>
    <row r="15" spans="1:22" x14ac:dyDescent="0.25">
      <c r="A15" s="7" t="s">
        <v>2</v>
      </c>
      <c r="B15" s="4"/>
      <c r="C15" s="23">
        <f>SUM(C16:C25)</f>
        <v>1</v>
      </c>
      <c r="D15" s="23">
        <f t="shared" ref="D15:U15" si="3">SUM(D16:D25)</f>
        <v>1</v>
      </c>
      <c r="E15" s="23">
        <f t="shared" si="3"/>
        <v>0.99999999999999989</v>
      </c>
      <c r="F15" s="23">
        <f t="shared" si="3"/>
        <v>1</v>
      </c>
      <c r="G15" s="23">
        <f t="shared" si="3"/>
        <v>1</v>
      </c>
      <c r="H15" s="23">
        <f t="shared" si="3"/>
        <v>0.99999999999999989</v>
      </c>
      <c r="I15" s="23">
        <f t="shared" si="3"/>
        <v>1</v>
      </c>
      <c r="J15" s="23">
        <f t="shared" si="3"/>
        <v>0.99999999999999989</v>
      </c>
      <c r="K15" s="23">
        <f t="shared" si="3"/>
        <v>1</v>
      </c>
      <c r="L15" s="23">
        <f t="shared" si="3"/>
        <v>1</v>
      </c>
      <c r="M15" s="24"/>
      <c r="N15" s="23">
        <f t="shared" si="3"/>
        <v>0</v>
      </c>
      <c r="O15" s="23">
        <f t="shared" si="3"/>
        <v>0</v>
      </c>
      <c r="P15" s="23">
        <f t="shared" si="3"/>
        <v>0</v>
      </c>
      <c r="Q15" s="23">
        <f t="shared" si="3"/>
        <v>0</v>
      </c>
      <c r="R15" s="23">
        <f t="shared" si="3"/>
        <v>0</v>
      </c>
      <c r="S15" s="23">
        <f t="shared" si="3"/>
        <v>0</v>
      </c>
      <c r="T15" s="23">
        <f t="shared" si="3"/>
        <v>0</v>
      </c>
      <c r="U15" s="23">
        <f t="shared" si="3"/>
        <v>0</v>
      </c>
      <c r="V15" s="23">
        <f t="shared" ref="V15" si="4">SUM(V16:V25)</f>
        <v>0</v>
      </c>
    </row>
    <row r="16" spans="1:22" x14ac:dyDescent="0.25">
      <c r="A16" s="7"/>
      <c r="B16" s="4" t="s">
        <v>14</v>
      </c>
      <c r="C16" s="24">
        <f>IFERROR(+Table!C18/Table!C$17,0)</f>
        <v>5.0531914893617018E-2</v>
      </c>
      <c r="D16" s="24">
        <f>IFERROR(+Table!D18/Table!D$17,0)</f>
        <v>5.5096418732782371E-2</v>
      </c>
      <c r="E16" s="24">
        <f>IFERROR(+Table!E18/Table!E$17,0)</f>
        <v>4.5845272206303724E-2</v>
      </c>
      <c r="F16" s="24">
        <f>IFERROR(+Table!F18/Table!F$17,0)</f>
        <v>5.0746268656716415E-2</v>
      </c>
      <c r="G16" s="24">
        <f>IFERROR(+Table!G18/Table!G$17,0)</f>
        <v>4.9382716049382713E-2</v>
      </c>
      <c r="H16" s="24">
        <f>IFERROR(+Table!H18/Table!H$17,0)</f>
        <v>4.8632218844984802E-2</v>
      </c>
      <c r="I16" s="24">
        <f>IFERROR(+Table!I18/Table!I$17,0)</f>
        <v>4.3076923076923075E-2</v>
      </c>
      <c r="J16" s="24">
        <f>IFERROR(+Table!J18/Table!J$17,0)</f>
        <v>5.2469135802469133E-2</v>
      </c>
      <c r="K16" s="24">
        <f>IFERROR(+Table!K18/Table!K$17,0)</f>
        <v>5.1829268292682924E-2</v>
      </c>
      <c r="L16" s="24">
        <f>IFERROR(+Table!L18/Table!L$17,0)</f>
        <v>4.8048048048048048E-2</v>
      </c>
      <c r="M16" s="24"/>
      <c r="N16" s="24">
        <f>IFERROR(+Table!#REF!/Table!#REF!,0)</f>
        <v>0</v>
      </c>
      <c r="O16" s="24">
        <f>IFERROR(+Table!#REF!/Table!#REF!,0)</f>
        <v>0</v>
      </c>
      <c r="P16" s="24">
        <f>IFERROR(+Table!#REF!/Table!#REF!,0)</f>
        <v>0</v>
      </c>
      <c r="Q16" s="24">
        <f>IFERROR(+Table!#REF!/Table!#REF!,0)</f>
        <v>0</v>
      </c>
      <c r="R16" s="24">
        <f>IFERROR(+Table!#REF!/Table!#REF!,0)</f>
        <v>0</v>
      </c>
      <c r="S16" s="24">
        <f>IFERROR(+Table!#REF!/Table!#REF!,0)</f>
        <v>0</v>
      </c>
      <c r="T16" s="24">
        <f>IFERROR(+Table!#REF!/Table!#REF!,0)</f>
        <v>0</v>
      </c>
      <c r="U16" s="24">
        <f>IFERROR(+Table!#REF!/Table!#REF!,0)</f>
        <v>0</v>
      </c>
      <c r="V16" s="24">
        <f>IFERROR(+Table!#REF!/Table!#REF!,0)</f>
        <v>0</v>
      </c>
    </row>
    <row r="17" spans="1:22" x14ac:dyDescent="0.25">
      <c r="B17" s="4" t="s">
        <v>5</v>
      </c>
      <c r="C17" s="24">
        <f>IFERROR(+Table!C19/Table!C$17,0)</f>
        <v>2.6595744680851063E-3</v>
      </c>
      <c r="D17" s="24">
        <f>IFERROR(+Table!D19/Table!D$17,0)</f>
        <v>2.7548209366391185E-3</v>
      </c>
      <c r="E17" s="24">
        <f>IFERROR(+Table!E19/Table!E$17,0)</f>
        <v>2.8653295128939827E-3</v>
      </c>
      <c r="F17" s="24">
        <f>IFERROR(+Table!F19/Table!F$17,0)</f>
        <v>0</v>
      </c>
      <c r="G17" s="24">
        <f>IFERROR(+Table!G19/Table!G$17,0)</f>
        <v>0</v>
      </c>
      <c r="H17" s="24">
        <f>IFERROR(+Table!H19/Table!H$17,0)</f>
        <v>0</v>
      </c>
      <c r="I17" s="24">
        <f>IFERROR(+Table!I19/Table!I$17,0)</f>
        <v>0</v>
      </c>
      <c r="J17" s="24">
        <f>IFERROR(+Table!J19/Table!J$17,0)</f>
        <v>0</v>
      </c>
      <c r="K17" s="24">
        <f>IFERROR(+Table!K19/Table!K$17,0)</f>
        <v>0</v>
      </c>
      <c r="L17" s="24">
        <f>IFERROR(+Table!L19/Table!L$17,0)</f>
        <v>0</v>
      </c>
      <c r="M17" s="24"/>
      <c r="N17" s="24">
        <f>IFERROR(+Table!#REF!/Table!#REF!,0)</f>
        <v>0</v>
      </c>
      <c r="O17" s="24">
        <f>IFERROR(+Table!#REF!/Table!#REF!,0)</f>
        <v>0</v>
      </c>
      <c r="P17" s="24">
        <f>IFERROR(+Table!#REF!/Table!#REF!,0)</f>
        <v>0</v>
      </c>
      <c r="Q17" s="24">
        <f>IFERROR(+Table!#REF!/Table!#REF!,0)</f>
        <v>0</v>
      </c>
      <c r="R17" s="24">
        <f>IFERROR(+Table!#REF!/Table!#REF!,0)</f>
        <v>0</v>
      </c>
      <c r="S17" s="24">
        <f>IFERROR(+Table!#REF!/Table!#REF!,0)</f>
        <v>0</v>
      </c>
      <c r="T17" s="24">
        <f>IFERROR(+Table!#REF!/Table!#REF!,0)</f>
        <v>0</v>
      </c>
      <c r="U17" s="24">
        <f>IFERROR(+Table!#REF!/Table!#REF!,0)</f>
        <v>0</v>
      </c>
      <c r="V17" s="24">
        <f>IFERROR(+Table!#REF!/Table!#REF!,0)</f>
        <v>0</v>
      </c>
    </row>
    <row r="18" spans="1:22" x14ac:dyDescent="0.25">
      <c r="A18" s="10"/>
      <c r="B18" s="4" t="s">
        <v>13</v>
      </c>
      <c r="C18" s="24">
        <f>IFERROR(+Table!C20/Table!C$17,0)</f>
        <v>0.15957446808510639</v>
      </c>
      <c r="D18" s="24">
        <f>IFERROR(+Table!D20/Table!D$17,0)</f>
        <v>0.15151515151515152</v>
      </c>
      <c r="E18" s="24">
        <f>IFERROR(+Table!E20/Table!E$17,0)</f>
        <v>0.15186246418338109</v>
      </c>
      <c r="F18" s="24">
        <f>IFERROR(+Table!F20/Table!F$17,0)</f>
        <v>0.14626865671641792</v>
      </c>
      <c r="G18" s="24">
        <f>IFERROR(+Table!G20/Table!G$17,0)</f>
        <v>0.14506172839506173</v>
      </c>
      <c r="H18" s="24">
        <f>IFERROR(+Table!H20/Table!H$17,0)</f>
        <v>0.14893617021276595</v>
      </c>
      <c r="I18" s="24">
        <f>IFERROR(+Table!I20/Table!I$17,0)</f>
        <v>0.15384615384615385</v>
      </c>
      <c r="J18" s="24">
        <f>IFERROR(+Table!J20/Table!J$17,0)</f>
        <v>0.14814814814814814</v>
      </c>
      <c r="K18" s="24">
        <f>IFERROR(+Table!K20/Table!K$17,0)</f>
        <v>0.14329268292682926</v>
      </c>
      <c r="L18" s="24">
        <f>IFERROR(+Table!L20/Table!L$17,0)</f>
        <v>0.14714714714714713</v>
      </c>
      <c r="M18" s="24"/>
      <c r="N18" s="24">
        <f>IFERROR(+Table!#REF!/Table!#REF!,0)</f>
        <v>0</v>
      </c>
      <c r="O18" s="24">
        <f>IFERROR(+Table!#REF!/Table!#REF!,0)</f>
        <v>0</v>
      </c>
      <c r="P18" s="24">
        <f>IFERROR(+Table!#REF!/Table!#REF!,0)</f>
        <v>0</v>
      </c>
      <c r="Q18" s="24">
        <f>IFERROR(+Table!#REF!/Table!#REF!,0)</f>
        <v>0</v>
      </c>
      <c r="R18" s="24">
        <f>IFERROR(+Table!#REF!/Table!#REF!,0)</f>
        <v>0</v>
      </c>
      <c r="S18" s="24">
        <f>IFERROR(+Table!#REF!/Table!#REF!,0)</f>
        <v>0</v>
      </c>
      <c r="T18" s="24">
        <f>IFERROR(+Table!#REF!/Table!#REF!,0)</f>
        <v>0</v>
      </c>
      <c r="U18" s="24">
        <f>IFERROR(+Table!#REF!/Table!#REF!,0)</f>
        <v>0</v>
      </c>
      <c r="V18" s="24">
        <f>IFERROR(+Table!#REF!/Table!#REF!,0)</f>
        <v>0</v>
      </c>
    </row>
    <row r="19" spans="1:22" x14ac:dyDescent="0.25">
      <c r="A19" s="7"/>
      <c r="B19" s="4" t="s">
        <v>6</v>
      </c>
      <c r="C19" s="24">
        <f>IFERROR(+Table!C21/Table!C$17,0)</f>
        <v>1.8617021276595744E-2</v>
      </c>
      <c r="D19" s="24">
        <f>IFERROR(+Table!D21/Table!D$17,0)</f>
        <v>2.7548209366391185E-2</v>
      </c>
      <c r="E19" s="24">
        <f>IFERROR(+Table!E21/Table!E$17,0)</f>
        <v>2.865329512893983E-2</v>
      </c>
      <c r="F19" s="24">
        <f>IFERROR(+Table!F21/Table!F$17,0)</f>
        <v>1.7910447761194031E-2</v>
      </c>
      <c r="G19" s="24">
        <f>IFERROR(+Table!G21/Table!G$17,0)</f>
        <v>2.4691358024691357E-2</v>
      </c>
      <c r="H19" s="24">
        <f>IFERROR(+Table!H21/Table!H$17,0)</f>
        <v>2.4316109422492401E-2</v>
      </c>
      <c r="I19" s="24">
        <f>IFERROR(+Table!I21/Table!I$17,0)</f>
        <v>2.7692307692307693E-2</v>
      </c>
      <c r="J19" s="24">
        <f>IFERROR(+Table!J21/Table!J$17,0)</f>
        <v>3.0864197530864196E-2</v>
      </c>
      <c r="K19" s="24">
        <f>IFERROR(+Table!K21/Table!K$17,0)</f>
        <v>3.048780487804878E-2</v>
      </c>
      <c r="L19" s="24">
        <f>IFERROR(+Table!L21/Table!L$17,0)</f>
        <v>3.3033033033033031E-2</v>
      </c>
      <c r="M19" s="24"/>
      <c r="N19" s="24">
        <f>IFERROR(+Table!#REF!/Table!#REF!,0)</f>
        <v>0</v>
      </c>
      <c r="O19" s="24">
        <f>IFERROR(+Table!#REF!/Table!#REF!,0)</f>
        <v>0</v>
      </c>
      <c r="P19" s="24">
        <f>IFERROR(+Table!#REF!/Table!#REF!,0)</f>
        <v>0</v>
      </c>
      <c r="Q19" s="24">
        <f>IFERROR(+Table!#REF!/Table!#REF!,0)</f>
        <v>0</v>
      </c>
      <c r="R19" s="24">
        <f>IFERROR(+Table!#REF!/Table!#REF!,0)</f>
        <v>0</v>
      </c>
      <c r="S19" s="24">
        <f>IFERROR(+Table!#REF!/Table!#REF!,0)</f>
        <v>0</v>
      </c>
      <c r="T19" s="24">
        <f>IFERROR(+Table!#REF!/Table!#REF!,0)</f>
        <v>0</v>
      </c>
      <c r="U19" s="24">
        <f>IFERROR(+Table!#REF!/Table!#REF!,0)</f>
        <v>0</v>
      </c>
      <c r="V19" s="24">
        <f>IFERROR(+Table!#REF!/Table!#REF!,0)</f>
        <v>0</v>
      </c>
    </row>
    <row r="20" spans="1:22" x14ac:dyDescent="0.25">
      <c r="A20" s="7"/>
      <c r="B20" s="4" t="s">
        <v>7</v>
      </c>
      <c r="C20" s="24">
        <f>IFERROR(+Table!C22/Table!C$17,0)</f>
        <v>0</v>
      </c>
      <c r="D20" s="24">
        <f>IFERROR(+Table!D22/Table!D$17,0)</f>
        <v>0</v>
      </c>
      <c r="E20" s="24">
        <f>IFERROR(+Table!E22/Table!E$17,0)</f>
        <v>0</v>
      </c>
      <c r="F20" s="24">
        <f>IFERROR(+Table!F22/Table!F$17,0)</f>
        <v>0</v>
      </c>
      <c r="G20" s="24">
        <f>IFERROR(+Table!G22/Table!G$17,0)</f>
        <v>0</v>
      </c>
      <c r="H20" s="24">
        <f>IFERROR(+Table!H22/Table!H$17,0)</f>
        <v>0</v>
      </c>
      <c r="I20" s="24">
        <f>IFERROR(+Table!I22/Table!I$17,0)</f>
        <v>0</v>
      </c>
      <c r="J20" s="24">
        <f>IFERROR(+Table!J22/Table!J$17,0)</f>
        <v>3.0864197530864196E-3</v>
      </c>
      <c r="K20" s="24">
        <f>IFERROR(+Table!K22/Table!K$17,0)</f>
        <v>3.0487804878048782E-3</v>
      </c>
      <c r="L20" s="24">
        <f>IFERROR(+Table!L22/Table!L$17,0)</f>
        <v>3.003003003003003E-3</v>
      </c>
      <c r="M20" s="24"/>
      <c r="N20" s="24">
        <f>IFERROR(+Table!#REF!/Table!#REF!,0)</f>
        <v>0</v>
      </c>
      <c r="O20" s="24">
        <f>IFERROR(+Table!#REF!/Table!#REF!,0)</f>
        <v>0</v>
      </c>
      <c r="P20" s="24">
        <f>IFERROR(+Table!#REF!/Table!#REF!,0)</f>
        <v>0</v>
      </c>
      <c r="Q20" s="24">
        <f>IFERROR(+Table!#REF!/Table!#REF!,0)</f>
        <v>0</v>
      </c>
      <c r="R20" s="24">
        <f>IFERROR(+Table!#REF!/Table!#REF!,0)</f>
        <v>0</v>
      </c>
      <c r="S20" s="24">
        <f>IFERROR(+Table!#REF!/Table!#REF!,0)</f>
        <v>0</v>
      </c>
      <c r="T20" s="24">
        <f>IFERROR(+Table!#REF!/Table!#REF!,0)</f>
        <v>0</v>
      </c>
      <c r="U20" s="24">
        <f>IFERROR(+Table!#REF!/Table!#REF!,0)</f>
        <v>0</v>
      </c>
      <c r="V20" s="24">
        <f>IFERROR(+Table!#REF!/Table!#REF!,0)</f>
        <v>0</v>
      </c>
    </row>
    <row r="21" spans="1:22" x14ac:dyDescent="0.25">
      <c r="A21" s="7"/>
      <c r="B21" s="4" t="s">
        <v>20</v>
      </c>
      <c r="C21" s="24">
        <f>IFERROR(+Table!C23/Table!C$17,0)</f>
        <v>5.3191489361702126E-3</v>
      </c>
      <c r="D21" s="24">
        <f>IFERROR(+Table!D23/Table!D$17,0)</f>
        <v>5.5096418732782371E-3</v>
      </c>
      <c r="E21" s="24">
        <f>IFERROR(+Table!E23/Table!E$17,0)</f>
        <v>5.7306590257879654E-3</v>
      </c>
      <c r="F21" s="24">
        <f>IFERROR(+Table!F23/Table!F$17,0)</f>
        <v>2.9850746268656717E-3</v>
      </c>
      <c r="G21" s="24">
        <f>IFERROR(+Table!G23/Table!G$17,0)</f>
        <v>1.2345679012345678E-2</v>
      </c>
      <c r="H21" s="24">
        <f>IFERROR(+Table!H23/Table!H$17,0)</f>
        <v>1.5197568389057751E-2</v>
      </c>
      <c r="I21" s="24">
        <f>IFERROR(+Table!I23/Table!I$17,0)</f>
        <v>1.8461538461538463E-2</v>
      </c>
      <c r="J21" s="24">
        <f>IFERROR(+Table!J23/Table!J$17,0)</f>
        <v>1.2345679012345678E-2</v>
      </c>
      <c r="K21" s="24">
        <f>IFERROR(+Table!K23/Table!K$17,0)</f>
        <v>9.1463414634146336E-3</v>
      </c>
      <c r="L21" s="24">
        <f>IFERROR(+Table!L23/Table!L$17,0)</f>
        <v>1.2012012012012012E-2</v>
      </c>
      <c r="M21" s="24"/>
      <c r="N21" s="24">
        <f>IFERROR(+Table!#REF!/Table!#REF!,0)</f>
        <v>0</v>
      </c>
      <c r="O21" s="24">
        <f>IFERROR(+Table!#REF!/Table!#REF!,0)</f>
        <v>0</v>
      </c>
      <c r="P21" s="24">
        <f>IFERROR(+Table!#REF!/Table!#REF!,0)</f>
        <v>0</v>
      </c>
      <c r="Q21" s="24">
        <f>IFERROR(+Table!#REF!/Table!#REF!,0)</f>
        <v>0</v>
      </c>
      <c r="R21" s="24">
        <f>IFERROR(+Table!#REF!/Table!#REF!,0)</f>
        <v>0</v>
      </c>
      <c r="S21" s="24">
        <f>IFERROR(+Table!#REF!/Table!#REF!,0)</f>
        <v>0</v>
      </c>
      <c r="T21" s="24">
        <f>IFERROR(+Table!#REF!/Table!#REF!,0)</f>
        <v>0</v>
      </c>
      <c r="U21" s="24">
        <f>IFERROR(+Table!#REF!/Table!#REF!,0)</f>
        <v>0</v>
      </c>
      <c r="V21" s="24">
        <f>IFERROR(+Table!#REF!/Table!#REF!,0)</f>
        <v>0</v>
      </c>
    </row>
    <row r="22" spans="1:22" x14ac:dyDescent="0.25">
      <c r="A22" s="7"/>
      <c r="B22" s="4" t="s">
        <v>21</v>
      </c>
      <c r="C22" s="24">
        <f>IFERROR(+Table!C24/Table!C$17,0)</f>
        <v>5.3191489361702126E-3</v>
      </c>
      <c r="D22" s="24">
        <f>IFERROR(+Table!D24/Table!D$17,0)</f>
        <v>5.5096418732782371E-3</v>
      </c>
      <c r="E22" s="24">
        <f>IFERROR(+Table!E24/Table!E$17,0)</f>
        <v>5.7306590257879654E-3</v>
      </c>
      <c r="F22" s="24">
        <f>IFERROR(+Table!F24/Table!F$17,0)</f>
        <v>5.9701492537313433E-3</v>
      </c>
      <c r="G22" s="24">
        <f>IFERROR(+Table!G24/Table!G$17,0)</f>
        <v>6.1728395061728392E-3</v>
      </c>
      <c r="H22" s="24">
        <f>IFERROR(+Table!H24/Table!H$17,0)</f>
        <v>6.0790273556231003E-3</v>
      </c>
      <c r="I22" s="24">
        <f>IFERROR(+Table!I24/Table!I$17,0)</f>
        <v>6.1538461538461538E-3</v>
      </c>
      <c r="J22" s="24">
        <f>IFERROR(+Table!J24/Table!J$17,0)</f>
        <v>3.0864197530864196E-3</v>
      </c>
      <c r="K22" s="24">
        <f>IFERROR(+Table!K24/Table!K$17,0)</f>
        <v>3.0487804878048782E-3</v>
      </c>
      <c r="L22" s="24">
        <f>IFERROR(+Table!L24/Table!L$17,0)</f>
        <v>0</v>
      </c>
      <c r="M22" s="24"/>
      <c r="N22" s="24">
        <f>IFERROR(+Table!#REF!/Table!#REF!,0)</f>
        <v>0</v>
      </c>
      <c r="O22" s="24">
        <f>IFERROR(+Table!#REF!/Table!#REF!,0)</f>
        <v>0</v>
      </c>
      <c r="P22" s="24">
        <f>IFERROR(+Table!#REF!/Table!#REF!,0)</f>
        <v>0</v>
      </c>
      <c r="Q22" s="24">
        <f>IFERROR(+Table!#REF!/Table!#REF!,0)</f>
        <v>0</v>
      </c>
      <c r="R22" s="24">
        <f>IFERROR(+Table!#REF!/Table!#REF!,0)</f>
        <v>0</v>
      </c>
      <c r="S22" s="24">
        <f>IFERROR(+Table!#REF!/Table!#REF!,0)</f>
        <v>0</v>
      </c>
      <c r="T22" s="24">
        <f>IFERROR(+Table!#REF!/Table!#REF!,0)</f>
        <v>0</v>
      </c>
      <c r="U22" s="24">
        <f>IFERROR(+Table!#REF!/Table!#REF!,0)</f>
        <v>0</v>
      </c>
      <c r="V22" s="24">
        <f>IFERROR(+Table!#REF!/Table!#REF!,0)</f>
        <v>0</v>
      </c>
    </row>
    <row r="23" spans="1:22" x14ac:dyDescent="0.25">
      <c r="A23" s="4"/>
      <c r="B23" s="4" t="s">
        <v>8</v>
      </c>
      <c r="C23" s="24">
        <f>IFERROR(+Table!C25/Table!C$17,0)</f>
        <v>0.63031914893617025</v>
      </c>
      <c r="D23" s="24">
        <f>IFERROR(+Table!D25/Table!D$17,0)</f>
        <v>0.6391184573002755</v>
      </c>
      <c r="E23" s="24">
        <f>IFERROR(+Table!E25/Table!E$17,0)</f>
        <v>0.63323782234957016</v>
      </c>
      <c r="F23" s="24">
        <f>IFERROR(+Table!F25/Table!F$17,0)</f>
        <v>0.64179104477611937</v>
      </c>
      <c r="G23" s="24">
        <f>IFERROR(+Table!G25/Table!G$17,0)</f>
        <v>0.62037037037037035</v>
      </c>
      <c r="H23" s="24">
        <f>IFERROR(+Table!H25/Table!H$17,0)</f>
        <v>0.62310030395136773</v>
      </c>
      <c r="I23" s="24">
        <f>IFERROR(+Table!I25/Table!I$17,0)</f>
        <v>0.60615384615384615</v>
      </c>
      <c r="J23" s="24">
        <f>IFERROR(+Table!J25/Table!J$17,0)</f>
        <v>0.58950617283950613</v>
      </c>
      <c r="K23" s="24">
        <f>IFERROR(+Table!K25/Table!K$17,0)</f>
        <v>0.56707317073170727</v>
      </c>
      <c r="L23" s="24">
        <f>IFERROR(+Table!L25/Table!L$17,0)</f>
        <v>0.5495495495495496</v>
      </c>
      <c r="M23" s="24"/>
      <c r="N23" s="24">
        <f>IFERROR(+Table!#REF!/Table!#REF!,0)</f>
        <v>0</v>
      </c>
      <c r="O23" s="24">
        <f>IFERROR(+Table!#REF!/Table!#REF!,0)</f>
        <v>0</v>
      </c>
      <c r="P23" s="24">
        <f>IFERROR(+Table!#REF!/Table!#REF!,0)</f>
        <v>0</v>
      </c>
      <c r="Q23" s="24">
        <f>IFERROR(+Table!#REF!/Table!#REF!,0)</f>
        <v>0</v>
      </c>
      <c r="R23" s="24">
        <f>IFERROR(+Table!#REF!/Table!#REF!,0)</f>
        <v>0</v>
      </c>
      <c r="S23" s="24">
        <f>IFERROR(+Table!#REF!/Table!#REF!,0)</f>
        <v>0</v>
      </c>
      <c r="T23" s="24">
        <f>IFERROR(+Table!#REF!/Table!#REF!,0)</f>
        <v>0</v>
      </c>
      <c r="U23" s="24">
        <f>IFERROR(+Table!#REF!/Table!#REF!,0)</f>
        <v>0</v>
      </c>
      <c r="V23" s="24">
        <f>IFERROR(+Table!#REF!/Table!#REF!,0)</f>
        <v>0</v>
      </c>
    </row>
    <row r="24" spans="1:22" hidden="1" x14ac:dyDescent="0.25">
      <c r="A24" s="4"/>
      <c r="B24" s="4" t="s">
        <v>9</v>
      </c>
      <c r="C24" s="24">
        <f>IFERROR(+Table!C26/Table!C$17,0)</f>
        <v>2.1276595744680851E-2</v>
      </c>
      <c r="D24" s="24">
        <f>IFERROR(+Table!D26/Table!D$17,0)</f>
        <v>1.928374655647383E-2</v>
      </c>
      <c r="E24" s="24">
        <f>IFERROR(+Table!E26/Table!E$17,0)</f>
        <v>2.0057306590257881E-2</v>
      </c>
      <c r="F24" s="24">
        <f>IFERROR(+Table!F26/Table!F$17,0)</f>
        <v>2.6865671641791045E-2</v>
      </c>
      <c r="G24" s="24">
        <f>IFERROR(+Table!G26/Table!G$17,0)</f>
        <v>1.8518518518518517E-2</v>
      </c>
      <c r="H24" s="24">
        <f>IFERROR(+Table!H26/Table!H$17,0)</f>
        <v>1.82370820668693E-2</v>
      </c>
      <c r="I24" s="24">
        <f>IFERROR(+Table!I26/Table!I$17,0)</f>
        <v>3.3846153846153845E-2</v>
      </c>
      <c r="J24" s="24">
        <f>IFERROR(+Table!J26/Table!J$17,0)</f>
        <v>3.7037037037037035E-2</v>
      </c>
      <c r="K24" s="24">
        <f>IFERROR(+Table!K26/Table!K$17,0)</f>
        <v>5.7926829268292686E-2</v>
      </c>
      <c r="L24" s="24">
        <f>IFERROR(+Table!L26/Table!L$17,0)</f>
        <v>7.8078078078078081E-2</v>
      </c>
      <c r="M24" s="24"/>
      <c r="N24" s="24">
        <f>IFERROR(+Table!#REF!/Table!#REF!,0)</f>
        <v>0</v>
      </c>
      <c r="O24" s="24">
        <f>IFERROR(+Table!#REF!/Table!#REF!,0)</f>
        <v>0</v>
      </c>
      <c r="P24" s="24">
        <f>IFERROR(+Table!#REF!/Table!#REF!,0)</f>
        <v>0</v>
      </c>
      <c r="Q24" s="24">
        <f>IFERROR(+Table!#REF!/Table!#REF!,0)</f>
        <v>0</v>
      </c>
      <c r="R24" s="24">
        <f>IFERROR(+Table!#REF!/Table!#REF!,0)</f>
        <v>0</v>
      </c>
      <c r="S24" s="24">
        <f>IFERROR(+Table!#REF!/Table!#REF!,0)</f>
        <v>0</v>
      </c>
      <c r="T24" s="24">
        <f>IFERROR(+Table!#REF!/Table!#REF!,0)</f>
        <v>0</v>
      </c>
      <c r="U24" s="24">
        <f>IFERROR(+Table!#REF!/Table!#REF!,0)</f>
        <v>0</v>
      </c>
      <c r="V24" s="24">
        <f>IFERROR(+Table!#REF!/Table!#REF!,0)</f>
        <v>0</v>
      </c>
    </row>
    <row r="25" spans="1:22" x14ac:dyDescent="0.25">
      <c r="A25" s="14"/>
      <c r="B25" s="14" t="s">
        <v>10</v>
      </c>
      <c r="C25" s="24">
        <f>IFERROR(+Table!C27/Table!C$17,0)</f>
        <v>0.10638297872340426</v>
      </c>
      <c r="D25" s="24">
        <f>IFERROR(+Table!D27/Table!D$17,0)</f>
        <v>9.366391184573003E-2</v>
      </c>
      <c r="E25" s="24">
        <f>IFERROR(+Table!E27/Table!E$17,0)</f>
        <v>0.10601719197707736</v>
      </c>
      <c r="F25" s="24">
        <f>IFERROR(+Table!F27/Table!F$17,0)</f>
        <v>0.10746268656716418</v>
      </c>
      <c r="G25" s="24">
        <f>IFERROR(+Table!G27/Table!G$17,0)</f>
        <v>0.12345679012345678</v>
      </c>
      <c r="H25" s="24">
        <f>IFERROR(+Table!H27/Table!H$17,0)</f>
        <v>0.11550151975683891</v>
      </c>
      <c r="I25" s="24">
        <f>IFERROR(+Table!I27/Table!I$17,0)</f>
        <v>0.11076923076923077</v>
      </c>
      <c r="J25" s="24">
        <f>IFERROR(+Table!J27/Table!J$17,0)</f>
        <v>0.12345679012345678</v>
      </c>
      <c r="K25" s="24">
        <f>IFERROR(+Table!K27/Table!K$17,0)</f>
        <v>0.13414634146341464</v>
      </c>
      <c r="L25" s="24">
        <f>IFERROR(+Table!L27/Table!L$17,0)</f>
        <v>0.12912912912912913</v>
      </c>
      <c r="M25" s="24"/>
      <c r="N25" s="24">
        <f>IFERROR(+Table!#REF!/Table!#REF!,0)</f>
        <v>0</v>
      </c>
      <c r="O25" s="24">
        <f>IFERROR(+Table!#REF!/Table!#REF!,0)</f>
        <v>0</v>
      </c>
      <c r="P25" s="24">
        <f>IFERROR(+Table!#REF!/Table!#REF!,0)</f>
        <v>0</v>
      </c>
      <c r="Q25" s="24">
        <f>IFERROR(+Table!#REF!/Table!#REF!,0)</f>
        <v>0</v>
      </c>
      <c r="R25" s="24">
        <f>IFERROR(+Table!#REF!/Table!#REF!,0)</f>
        <v>0</v>
      </c>
      <c r="S25" s="24">
        <f>IFERROR(+Table!#REF!/Table!#REF!,0)</f>
        <v>0</v>
      </c>
      <c r="T25" s="24">
        <f>IFERROR(+Table!#REF!/Table!#REF!,0)</f>
        <v>0</v>
      </c>
      <c r="U25" s="24">
        <f>IFERROR(+Table!#REF!/Table!#REF!,0)</f>
        <v>0</v>
      </c>
      <c r="V25" s="24">
        <f>IFERROR(+Table!#REF!/Table!#REF!,0)</f>
        <v>0</v>
      </c>
    </row>
    <row r="26" spans="1:22" x14ac:dyDescent="0.25">
      <c r="A26" s="7" t="s">
        <v>12</v>
      </c>
      <c r="B26" s="4"/>
      <c r="C26" s="21">
        <f>SUM(C27:C36)</f>
        <v>1</v>
      </c>
      <c r="D26" s="21">
        <f t="shared" ref="D26:U26" si="5">SUM(D27:D36)</f>
        <v>1</v>
      </c>
      <c r="E26" s="21">
        <f t="shared" si="5"/>
        <v>0.99999999999999989</v>
      </c>
      <c r="F26" s="21">
        <f t="shared" si="5"/>
        <v>0.99999999999999989</v>
      </c>
      <c r="G26" s="21">
        <f t="shared" si="5"/>
        <v>1</v>
      </c>
      <c r="H26" s="21">
        <f t="shared" si="5"/>
        <v>1</v>
      </c>
      <c r="I26" s="21">
        <f t="shared" si="5"/>
        <v>1</v>
      </c>
      <c r="J26" s="21">
        <f t="shared" si="5"/>
        <v>1</v>
      </c>
      <c r="K26" s="21">
        <f t="shared" si="5"/>
        <v>1</v>
      </c>
      <c r="L26" s="21">
        <f t="shared" si="5"/>
        <v>1</v>
      </c>
      <c r="M26" s="24"/>
      <c r="N26" s="21">
        <f t="shared" si="5"/>
        <v>0</v>
      </c>
      <c r="O26" s="21">
        <f t="shared" si="5"/>
        <v>0</v>
      </c>
      <c r="P26" s="21">
        <f t="shared" si="5"/>
        <v>0</v>
      </c>
      <c r="Q26" s="21">
        <f t="shared" si="5"/>
        <v>0</v>
      </c>
      <c r="R26" s="21">
        <f t="shared" si="5"/>
        <v>0</v>
      </c>
      <c r="S26" s="21">
        <f t="shared" si="5"/>
        <v>0</v>
      </c>
      <c r="T26" s="21">
        <f t="shared" si="5"/>
        <v>0</v>
      </c>
      <c r="U26" s="21">
        <f t="shared" si="5"/>
        <v>0</v>
      </c>
      <c r="V26" s="21">
        <f t="shared" ref="V26" si="6">SUM(V27:V36)</f>
        <v>0</v>
      </c>
    </row>
    <row r="27" spans="1:22" x14ac:dyDescent="0.25">
      <c r="A27" s="7"/>
      <c r="B27" s="4" t="s">
        <v>14</v>
      </c>
      <c r="C27" s="22">
        <f>IFERROR(+Table!C31/Table!C$30,0)</f>
        <v>4.0841584158415843E-2</v>
      </c>
      <c r="D27" s="22">
        <f>IFERROR(+Table!D31/Table!D$30,0)</f>
        <v>4.1560102301790282E-2</v>
      </c>
      <c r="E27" s="22">
        <f>IFERROR(+Table!E31/Table!E$30,0)</f>
        <v>3.9921465968586388E-2</v>
      </c>
      <c r="F27" s="22">
        <f>IFERROR(+Table!F31/Table!F$30,0)</f>
        <v>4.2875989445910291E-2</v>
      </c>
      <c r="G27" s="22">
        <f>IFERROR(+Table!G31/Table!G$30,0)</f>
        <v>4.3449197860962567E-2</v>
      </c>
      <c r="H27" s="22">
        <f>IFERROR(+Table!H31/Table!H$30,0)</f>
        <v>4.30976430976431E-2</v>
      </c>
      <c r="I27" s="22">
        <f>IFERROR(+Table!I31/Table!I$30,0)</f>
        <v>4.5796308954203689E-2</v>
      </c>
      <c r="J27" s="22">
        <f>IFERROR(+Table!J31/Table!J$30,0)</f>
        <v>4.5611610228058048E-2</v>
      </c>
      <c r="K27" s="22">
        <f>IFERROR(+Table!K31/Table!K$30,0)</f>
        <v>4.8016701461377868E-2</v>
      </c>
      <c r="L27" s="22">
        <f>IFERROR(+Table!L31/Table!L$30,0)</f>
        <v>5.0461975835110161E-2</v>
      </c>
      <c r="M27" s="24"/>
      <c r="N27" s="22">
        <f>IFERROR(+Table!#REF!/Table!#REF!,0)</f>
        <v>0</v>
      </c>
      <c r="O27" s="22">
        <f>IFERROR(+Table!#REF!/Table!#REF!,0)</f>
        <v>0</v>
      </c>
      <c r="P27" s="22">
        <f>IFERROR(+Table!#REF!/Table!#REF!,0)</f>
        <v>0</v>
      </c>
      <c r="Q27" s="22">
        <f>IFERROR(+Table!#REF!/Table!#REF!,0)</f>
        <v>0</v>
      </c>
      <c r="R27" s="22">
        <f>IFERROR(+Table!#REF!/Table!#REF!,0)</f>
        <v>0</v>
      </c>
      <c r="S27" s="22">
        <f>IFERROR(+Table!#REF!/Table!#REF!,0)</f>
        <v>0</v>
      </c>
      <c r="T27" s="22">
        <f>IFERROR(+Table!#REF!/Table!#REF!,0)</f>
        <v>0</v>
      </c>
      <c r="U27" s="22">
        <f>IFERROR(+Table!#REF!/Table!#REF!,0)</f>
        <v>0</v>
      </c>
      <c r="V27" s="22">
        <f>IFERROR(+Table!#REF!/Table!#REF!,0)</f>
        <v>0</v>
      </c>
    </row>
    <row r="28" spans="1:22" x14ac:dyDescent="0.25">
      <c r="B28" s="4" t="s">
        <v>5</v>
      </c>
      <c r="C28" s="22">
        <f>IFERROR(+Table!C32/Table!C$30,0)</f>
        <v>2.4752475247524753E-3</v>
      </c>
      <c r="D28" s="22">
        <f>IFERROR(+Table!D32/Table!D$30,0)</f>
        <v>2.5575447570332483E-3</v>
      </c>
      <c r="E28" s="22">
        <f>IFERROR(+Table!E32/Table!E$30,0)</f>
        <v>2.617801047120419E-3</v>
      </c>
      <c r="F28" s="22">
        <f>IFERROR(+Table!F32/Table!F$30,0)</f>
        <v>1.9788918205804751E-3</v>
      </c>
      <c r="G28" s="22">
        <f>IFERROR(+Table!G32/Table!G$30,0)</f>
        <v>2.0053475935828879E-3</v>
      </c>
      <c r="H28" s="22">
        <f>IFERROR(+Table!H32/Table!H$30,0)</f>
        <v>1.3468013468013469E-3</v>
      </c>
      <c r="I28" s="22">
        <f>IFERROR(+Table!I32/Table!I$30,0)</f>
        <v>1.3670539986329461E-3</v>
      </c>
      <c r="J28" s="22">
        <f>IFERROR(+Table!J32/Table!J$30,0)</f>
        <v>6.9108500345542499E-4</v>
      </c>
      <c r="K28" s="22">
        <f>IFERROR(+Table!K32/Table!K$30,0)</f>
        <v>6.9589422407794019E-4</v>
      </c>
      <c r="L28" s="22">
        <f>IFERROR(+Table!L32/Table!L$30,0)</f>
        <v>7.1073205401563609E-4</v>
      </c>
      <c r="M28" s="24"/>
      <c r="N28" s="22">
        <f>IFERROR(+Table!#REF!/Table!#REF!,0)</f>
        <v>0</v>
      </c>
      <c r="O28" s="22">
        <f>IFERROR(+Table!#REF!/Table!#REF!,0)</f>
        <v>0</v>
      </c>
      <c r="P28" s="22">
        <f>IFERROR(+Table!#REF!/Table!#REF!,0)</f>
        <v>0</v>
      </c>
      <c r="Q28" s="22">
        <f>IFERROR(+Table!#REF!/Table!#REF!,0)</f>
        <v>0</v>
      </c>
      <c r="R28" s="22">
        <f>IFERROR(+Table!#REF!/Table!#REF!,0)</f>
        <v>0</v>
      </c>
      <c r="S28" s="22">
        <f>IFERROR(+Table!#REF!/Table!#REF!,0)</f>
        <v>0</v>
      </c>
      <c r="T28" s="22">
        <f>IFERROR(+Table!#REF!/Table!#REF!,0)</f>
        <v>0</v>
      </c>
      <c r="U28" s="22">
        <f>IFERROR(+Table!#REF!/Table!#REF!,0)</f>
        <v>0</v>
      </c>
      <c r="V28" s="22">
        <f>IFERROR(+Table!#REF!/Table!#REF!,0)</f>
        <v>0</v>
      </c>
    </row>
    <row r="29" spans="1:22" x14ac:dyDescent="0.25">
      <c r="A29" s="7"/>
      <c r="B29" s="4" t="s">
        <v>13</v>
      </c>
      <c r="C29" s="22">
        <f>IFERROR(+Table!C33/Table!C$30,0)</f>
        <v>0.10829207920792079</v>
      </c>
      <c r="D29" s="22">
        <f>IFERROR(+Table!D33/Table!D$30,0)</f>
        <v>0.10933503836317135</v>
      </c>
      <c r="E29" s="22">
        <f>IFERROR(+Table!E33/Table!E$30,0)</f>
        <v>0.112565445026178</v>
      </c>
      <c r="F29" s="22">
        <f>IFERROR(+Table!F33/Table!F$30,0)</f>
        <v>0.11807387862796834</v>
      </c>
      <c r="G29" s="22">
        <f>IFERROR(+Table!G33/Table!G$30,0)</f>
        <v>0.12566844919786097</v>
      </c>
      <c r="H29" s="22">
        <f>IFERROR(+Table!H33/Table!H$30,0)</f>
        <v>0.12996632996632998</v>
      </c>
      <c r="I29" s="22">
        <f>IFERROR(+Table!I33/Table!I$30,0)</f>
        <v>0.1319207108680793</v>
      </c>
      <c r="J29" s="22">
        <f>IFERROR(+Table!J33/Table!J$30,0)</f>
        <v>0.13476157567380787</v>
      </c>
      <c r="K29" s="22">
        <f>IFERROR(+Table!K33/Table!K$30,0)</f>
        <v>0.13778705636743216</v>
      </c>
      <c r="L29" s="22">
        <f>IFERROR(+Table!L33/Table!L$30,0)</f>
        <v>0.14356787491115849</v>
      </c>
      <c r="M29" s="24"/>
      <c r="N29" s="22">
        <f>IFERROR(+Table!#REF!/Table!#REF!,0)</f>
        <v>0</v>
      </c>
      <c r="O29" s="22">
        <f>IFERROR(+Table!#REF!/Table!#REF!,0)</f>
        <v>0</v>
      </c>
      <c r="P29" s="22">
        <f>IFERROR(+Table!#REF!/Table!#REF!,0)</f>
        <v>0</v>
      </c>
      <c r="Q29" s="22">
        <f>IFERROR(+Table!#REF!/Table!#REF!,0)</f>
        <v>0</v>
      </c>
      <c r="R29" s="22">
        <f>IFERROR(+Table!#REF!/Table!#REF!,0)</f>
        <v>0</v>
      </c>
      <c r="S29" s="22">
        <f>IFERROR(+Table!#REF!/Table!#REF!,0)</f>
        <v>0</v>
      </c>
      <c r="T29" s="22">
        <f>IFERROR(+Table!#REF!/Table!#REF!,0)</f>
        <v>0</v>
      </c>
      <c r="U29" s="22">
        <f>IFERROR(+Table!#REF!/Table!#REF!,0)</f>
        <v>0</v>
      </c>
      <c r="V29" s="22">
        <f>IFERROR(+Table!#REF!/Table!#REF!,0)</f>
        <v>0</v>
      </c>
    </row>
    <row r="30" spans="1:22" x14ac:dyDescent="0.25">
      <c r="A30" s="7"/>
      <c r="B30" s="4" t="s">
        <v>6</v>
      </c>
      <c r="C30" s="22">
        <f>IFERROR(+Table!C34/Table!C$30,0)</f>
        <v>2.1658415841584157E-2</v>
      </c>
      <c r="D30" s="22">
        <f>IFERROR(+Table!D34/Table!D$30,0)</f>
        <v>2.3017902813299233E-2</v>
      </c>
      <c r="E30" s="22">
        <f>IFERROR(+Table!E34/Table!E$30,0)</f>
        <v>2.2905759162303665E-2</v>
      </c>
      <c r="F30" s="22">
        <f>IFERROR(+Table!F34/Table!F$30,0)</f>
        <v>2.308707124010554E-2</v>
      </c>
      <c r="G30" s="22">
        <f>IFERROR(+Table!G34/Table!G$30,0)</f>
        <v>2.2058823529411766E-2</v>
      </c>
      <c r="H30" s="22">
        <f>IFERROR(+Table!H34/Table!H$30,0)</f>
        <v>2.154882154882155E-2</v>
      </c>
      <c r="I30" s="22">
        <f>IFERROR(+Table!I34/Table!I$30,0)</f>
        <v>2.2556390977443608E-2</v>
      </c>
      <c r="J30" s="22">
        <f>IFERROR(+Table!J34/Table!J$30,0)</f>
        <v>2.3496890117484452E-2</v>
      </c>
      <c r="K30" s="22">
        <f>IFERROR(+Table!K34/Table!K$30,0)</f>
        <v>2.3660403618649965E-2</v>
      </c>
      <c r="L30" s="22">
        <f>IFERROR(+Table!L34/Table!L$30,0)</f>
        <v>2.3454157782515993E-2</v>
      </c>
      <c r="M30" s="24"/>
      <c r="N30" s="22">
        <f>IFERROR(+Table!#REF!/Table!#REF!,0)</f>
        <v>0</v>
      </c>
      <c r="O30" s="22">
        <f>IFERROR(+Table!#REF!/Table!#REF!,0)</f>
        <v>0</v>
      </c>
      <c r="P30" s="22">
        <f>IFERROR(+Table!#REF!/Table!#REF!,0)</f>
        <v>0</v>
      </c>
      <c r="Q30" s="22">
        <f>IFERROR(+Table!#REF!/Table!#REF!,0)</f>
        <v>0</v>
      </c>
      <c r="R30" s="22">
        <f>IFERROR(+Table!#REF!/Table!#REF!,0)</f>
        <v>0</v>
      </c>
      <c r="S30" s="22">
        <f>IFERROR(+Table!#REF!/Table!#REF!,0)</f>
        <v>0</v>
      </c>
      <c r="T30" s="22">
        <f>IFERROR(+Table!#REF!/Table!#REF!,0)</f>
        <v>0</v>
      </c>
      <c r="U30" s="22">
        <f>IFERROR(+Table!#REF!/Table!#REF!,0)</f>
        <v>0</v>
      </c>
      <c r="V30" s="22">
        <f>IFERROR(+Table!#REF!/Table!#REF!,0)</f>
        <v>0</v>
      </c>
    </row>
    <row r="31" spans="1:22" x14ac:dyDescent="0.25">
      <c r="A31" s="7"/>
      <c r="B31" s="4" t="s">
        <v>7</v>
      </c>
      <c r="C31" s="22">
        <f>IFERROR(+Table!C35/Table!C$30,0)</f>
        <v>0</v>
      </c>
      <c r="D31" s="22">
        <f>IFERROR(+Table!D35/Table!D$30,0)</f>
        <v>0</v>
      </c>
      <c r="E31" s="22">
        <f>IFERROR(+Table!E35/Table!E$30,0)</f>
        <v>0</v>
      </c>
      <c r="F31" s="22">
        <f>IFERROR(+Table!F35/Table!F$30,0)</f>
        <v>0</v>
      </c>
      <c r="G31" s="22">
        <f>IFERROR(+Table!G35/Table!G$30,0)</f>
        <v>0</v>
      </c>
      <c r="H31" s="22">
        <f>IFERROR(+Table!H35/Table!H$30,0)</f>
        <v>0</v>
      </c>
      <c r="I31" s="22">
        <f>IFERROR(+Table!I35/Table!I$30,0)</f>
        <v>0</v>
      </c>
      <c r="J31" s="22">
        <f>IFERROR(+Table!J35/Table!J$30,0)</f>
        <v>6.9108500345542499E-4</v>
      </c>
      <c r="K31" s="22">
        <f>IFERROR(+Table!K35/Table!K$30,0)</f>
        <v>6.9589422407794019E-4</v>
      </c>
      <c r="L31" s="22">
        <f>IFERROR(+Table!L35/Table!L$30,0)</f>
        <v>7.1073205401563609E-4</v>
      </c>
      <c r="M31" s="24"/>
      <c r="N31" s="22">
        <f>IFERROR(+Table!#REF!/Table!#REF!,0)</f>
        <v>0</v>
      </c>
      <c r="O31" s="22">
        <f>IFERROR(+Table!#REF!/Table!#REF!,0)</f>
        <v>0</v>
      </c>
      <c r="P31" s="22">
        <f>IFERROR(+Table!#REF!/Table!#REF!,0)</f>
        <v>0</v>
      </c>
      <c r="Q31" s="22">
        <f>IFERROR(+Table!#REF!/Table!#REF!,0)</f>
        <v>0</v>
      </c>
      <c r="R31" s="22">
        <f>IFERROR(+Table!#REF!/Table!#REF!,0)</f>
        <v>0</v>
      </c>
      <c r="S31" s="22">
        <f>IFERROR(+Table!#REF!/Table!#REF!,0)</f>
        <v>0</v>
      </c>
      <c r="T31" s="22">
        <f>IFERROR(+Table!#REF!/Table!#REF!,0)</f>
        <v>0</v>
      </c>
      <c r="U31" s="22">
        <f>IFERROR(+Table!#REF!/Table!#REF!,0)</f>
        <v>0</v>
      </c>
      <c r="V31" s="22">
        <f>IFERROR(+Table!#REF!/Table!#REF!,0)</f>
        <v>0</v>
      </c>
    </row>
    <row r="32" spans="1:22" x14ac:dyDescent="0.25">
      <c r="A32" s="7"/>
      <c r="B32" s="4" t="s">
        <v>20</v>
      </c>
      <c r="C32" s="22">
        <f>IFERROR(+Table!C36/Table!C$30,0)</f>
        <v>4.9504950495049506E-3</v>
      </c>
      <c r="D32" s="22">
        <f>IFERROR(+Table!D36/Table!D$30,0)</f>
        <v>4.475703324808184E-3</v>
      </c>
      <c r="E32" s="22">
        <f>IFERROR(+Table!E36/Table!E$30,0)</f>
        <v>4.5811518324607326E-3</v>
      </c>
      <c r="F32" s="22">
        <f>IFERROR(+Table!F36/Table!F$30,0)</f>
        <v>3.9577836411609502E-3</v>
      </c>
      <c r="G32" s="22">
        <f>IFERROR(+Table!G36/Table!G$30,0)</f>
        <v>5.3475935828877002E-3</v>
      </c>
      <c r="H32" s="22">
        <f>IFERROR(+Table!H36/Table!H$30,0)</f>
        <v>6.0606060606060606E-3</v>
      </c>
      <c r="I32" s="22">
        <f>IFERROR(+Table!I36/Table!I$30,0)</f>
        <v>6.1517429938482571E-3</v>
      </c>
      <c r="J32" s="22">
        <f>IFERROR(+Table!J36/Table!J$30,0)</f>
        <v>4.8375950241879755E-3</v>
      </c>
      <c r="K32" s="22">
        <f>IFERROR(+Table!K36/Table!K$30,0)</f>
        <v>4.8712595685455815E-3</v>
      </c>
      <c r="L32" s="22">
        <f>IFERROR(+Table!L36/Table!L$30,0)</f>
        <v>5.6858564321250887E-3</v>
      </c>
      <c r="M32" s="24"/>
      <c r="N32" s="22">
        <f>IFERROR(+Table!#REF!/Table!#REF!,0)</f>
        <v>0</v>
      </c>
      <c r="O32" s="22">
        <f>IFERROR(+Table!#REF!/Table!#REF!,0)</f>
        <v>0</v>
      </c>
      <c r="P32" s="22">
        <f>IFERROR(+Table!#REF!/Table!#REF!,0)</f>
        <v>0</v>
      </c>
      <c r="Q32" s="22">
        <f>IFERROR(+Table!#REF!/Table!#REF!,0)</f>
        <v>0</v>
      </c>
      <c r="R32" s="22">
        <f>IFERROR(+Table!#REF!/Table!#REF!,0)</f>
        <v>0</v>
      </c>
      <c r="S32" s="22">
        <f>IFERROR(+Table!#REF!/Table!#REF!,0)</f>
        <v>0</v>
      </c>
      <c r="T32" s="22">
        <f>IFERROR(+Table!#REF!/Table!#REF!,0)</f>
        <v>0</v>
      </c>
      <c r="U32" s="22">
        <f>IFERROR(+Table!#REF!/Table!#REF!,0)</f>
        <v>0</v>
      </c>
      <c r="V32" s="22">
        <f>IFERROR(+Table!#REF!/Table!#REF!,0)</f>
        <v>0</v>
      </c>
    </row>
    <row r="33" spans="1:22" x14ac:dyDescent="0.25">
      <c r="A33" s="7"/>
      <c r="B33" s="4" t="s">
        <v>21</v>
      </c>
      <c r="C33" s="22">
        <f>IFERROR(+Table!C37/Table!C$30,0)</f>
        <v>1.2376237623762376E-3</v>
      </c>
      <c r="D33" s="22">
        <f>IFERROR(+Table!D37/Table!D$30,0)</f>
        <v>1.2787723785166241E-3</v>
      </c>
      <c r="E33" s="22">
        <f>IFERROR(+Table!E37/Table!E$30,0)</f>
        <v>1.963350785340314E-3</v>
      </c>
      <c r="F33" s="22">
        <f>IFERROR(+Table!F37/Table!F$30,0)</f>
        <v>1.9788918205804751E-3</v>
      </c>
      <c r="G33" s="22">
        <f>IFERROR(+Table!G37/Table!G$30,0)</f>
        <v>2.0053475935828879E-3</v>
      </c>
      <c r="H33" s="22">
        <f>IFERROR(+Table!H37/Table!H$30,0)</f>
        <v>2.6936026936026937E-3</v>
      </c>
      <c r="I33" s="22">
        <f>IFERROR(+Table!I37/Table!I$30,0)</f>
        <v>2.7341079972658922E-3</v>
      </c>
      <c r="J33" s="22">
        <f>IFERROR(+Table!J37/Table!J$30,0)</f>
        <v>2.7643400138217E-3</v>
      </c>
      <c r="K33" s="22">
        <f>IFERROR(+Table!K37/Table!K$30,0)</f>
        <v>2.7835768963117608E-3</v>
      </c>
      <c r="L33" s="22">
        <f>IFERROR(+Table!L37/Table!L$30,0)</f>
        <v>2.8429282160625444E-3</v>
      </c>
      <c r="M33" s="24"/>
      <c r="N33" s="22">
        <f>IFERROR(+Table!#REF!/Table!#REF!,0)</f>
        <v>0</v>
      </c>
      <c r="O33" s="22">
        <f>IFERROR(+Table!#REF!/Table!#REF!,0)</f>
        <v>0</v>
      </c>
      <c r="P33" s="22">
        <f>IFERROR(+Table!#REF!/Table!#REF!,0)</f>
        <v>0</v>
      </c>
      <c r="Q33" s="22">
        <f>IFERROR(+Table!#REF!/Table!#REF!,0)</f>
        <v>0</v>
      </c>
      <c r="R33" s="22">
        <f>IFERROR(+Table!#REF!/Table!#REF!,0)</f>
        <v>0</v>
      </c>
      <c r="S33" s="22">
        <f>IFERROR(+Table!#REF!/Table!#REF!,0)</f>
        <v>0</v>
      </c>
      <c r="T33" s="22">
        <f>IFERROR(+Table!#REF!/Table!#REF!,0)</f>
        <v>0</v>
      </c>
      <c r="U33" s="22">
        <f>IFERROR(+Table!#REF!/Table!#REF!,0)</f>
        <v>0</v>
      </c>
      <c r="V33" s="22">
        <f>IFERROR(+Table!#REF!/Table!#REF!,0)</f>
        <v>0</v>
      </c>
    </row>
    <row r="34" spans="1:22" x14ac:dyDescent="0.25">
      <c r="A34" s="7"/>
      <c r="B34" s="4" t="s">
        <v>8</v>
      </c>
      <c r="C34" s="22">
        <f>IFERROR(+Table!C38/Table!C$30,0)</f>
        <v>0.78217821782178221</v>
      </c>
      <c r="D34" s="22">
        <f>IFERROR(+Table!D38/Table!D$30,0)</f>
        <v>0.78069053708439895</v>
      </c>
      <c r="E34" s="22">
        <f>IFERROR(+Table!E38/Table!E$30,0)</f>
        <v>0.77552356020942403</v>
      </c>
      <c r="F34" s="22">
        <f>IFERROR(+Table!F38/Table!F$30,0)</f>
        <v>0.76451187335092352</v>
      </c>
      <c r="G34" s="22">
        <f>IFERROR(+Table!G38/Table!G$30,0)</f>
        <v>0.75401069518716579</v>
      </c>
      <c r="H34" s="22">
        <f>IFERROR(+Table!H38/Table!H$30,0)</f>
        <v>0.74949494949494955</v>
      </c>
      <c r="I34" s="22">
        <f>IFERROR(+Table!I38/Table!I$30,0)</f>
        <v>0.73820915926179087</v>
      </c>
      <c r="J34" s="22">
        <f>IFERROR(+Table!J38/Table!J$30,0)</f>
        <v>0.72840359364201801</v>
      </c>
      <c r="K34" s="22">
        <f>IFERROR(+Table!K38/Table!K$30,0)</f>
        <v>0.71398747390396655</v>
      </c>
      <c r="L34" s="22">
        <f>IFERROR(+Table!L38/Table!L$30,0)</f>
        <v>0.70149253731343286</v>
      </c>
      <c r="M34" s="24"/>
      <c r="N34" s="22">
        <f>IFERROR(+Table!#REF!/Table!#REF!,0)</f>
        <v>0</v>
      </c>
      <c r="O34" s="22">
        <f>IFERROR(+Table!#REF!/Table!#REF!,0)</f>
        <v>0</v>
      </c>
      <c r="P34" s="22">
        <f>IFERROR(+Table!#REF!/Table!#REF!,0)</f>
        <v>0</v>
      </c>
      <c r="Q34" s="22">
        <f>IFERROR(+Table!#REF!/Table!#REF!,0)</f>
        <v>0</v>
      </c>
      <c r="R34" s="22">
        <f>IFERROR(+Table!#REF!/Table!#REF!,0)</f>
        <v>0</v>
      </c>
      <c r="S34" s="22">
        <f>IFERROR(+Table!#REF!/Table!#REF!,0)</f>
        <v>0</v>
      </c>
      <c r="T34" s="22">
        <f>IFERROR(+Table!#REF!/Table!#REF!,0)</f>
        <v>0</v>
      </c>
      <c r="U34" s="22">
        <f>IFERROR(+Table!#REF!/Table!#REF!,0)</f>
        <v>0</v>
      </c>
      <c r="V34" s="22">
        <f>IFERROR(+Table!#REF!/Table!#REF!,0)</f>
        <v>0</v>
      </c>
    </row>
    <row r="35" spans="1:22" x14ac:dyDescent="0.25">
      <c r="A35" s="7"/>
      <c r="B35" s="4" t="s">
        <v>9</v>
      </c>
      <c r="C35" s="22">
        <f>IFERROR(+Table!C39/Table!C$30,0)</f>
        <v>1.3613861386138614E-2</v>
      </c>
      <c r="D35" s="22">
        <f>IFERROR(+Table!D39/Table!D$30,0)</f>
        <v>1.5345268542199489E-2</v>
      </c>
      <c r="E35" s="22">
        <f>IFERROR(+Table!E39/Table!E$30,0)</f>
        <v>1.4397905759162303E-2</v>
      </c>
      <c r="F35" s="22">
        <f>IFERROR(+Table!F39/Table!F$30,0)</f>
        <v>1.7810026385224276E-2</v>
      </c>
      <c r="G35" s="22">
        <f>IFERROR(+Table!G39/Table!G$30,0)</f>
        <v>1.8048128342245989E-2</v>
      </c>
      <c r="H35" s="22">
        <f>IFERROR(+Table!H39/Table!H$30,0)</f>
        <v>1.6835016835016835E-2</v>
      </c>
      <c r="I35" s="22">
        <f>IFERROR(+Table!I39/Table!I$30,0)</f>
        <v>2.3923444976076555E-2</v>
      </c>
      <c r="J35" s="22">
        <f>IFERROR(+Table!J39/Table!J$30,0)</f>
        <v>2.8334485141672427E-2</v>
      </c>
      <c r="K35" s="22">
        <f>IFERROR(+Table!K39/Table!K$30,0)</f>
        <v>3.409881697981907E-2</v>
      </c>
      <c r="L35" s="22">
        <f>IFERROR(+Table!L39/Table!L$30,0)</f>
        <v>3.9090262970859983E-2</v>
      </c>
      <c r="M35" s="24"/>
      <c r="N35" s="22">
        <f>IFERROR(+Table!#REF!/Table!#REF!,0)</f>
        <v>0</v>
      </c>
      <c r="O35" s="22">
        <f>IFERROR(+Table!#REF!/Table!#REF!,0)</f>
        <v>0</v>
      </c>
      <c r="P35" s="22">
        <f>IFERROR(+Table!#REF!/Table!#REF!,0)</f>
        <v>0</v>
      </c>
      <c r="Q35" s="22">
        <f>IFERROR(+Table!#REF!/Table!#REF!,0)</f>
        <v>0</v>
      </c>
      <c r="R35" s="22">
        <f>IFERROR(+Table!#REF!/Table!#REF!,0)</f>
        <v>0</v>
      </c>
      <c r="S35" s="22">
        <f>IFERROR(+Table!#REF!/Table!#REF!,0)</f>
        <v>0</v>
      </c>
      <c r="T35" s="22">
        <f>IFERROR(+Table!#REF!/Table!#REF!,0)</f>
        <v>0</v>
      </c>
      <c r="U35" s="22">
        <f>IFERROR(+Table!#REF!/Table!#REF!,0)</f>
        <v>0</v>
      </c>
      <c r="V35" s="22">
        <f>IFERROR(+Table!#REF!/Table!#REF!,0)</f>
        <v>0</v>
      </c>
    </row>
    <row r="36" spans="1:22" x14ac:dyDescent="0.25">
      <c r="A36" s="16"/>
      <c r="B36" s="14" t="s">
        <v>10</v>
      </c>
      <c r="C36" s="22">
        <f>IFERROR(+Table!C40/Table!C$30,0)</f>
        <v>2.4752475247524754E-2</v>
      </c>
      <c r="D36" s="22">
        <f>IFERROR(+Table!D40/Table!D$30,0)</f>
        <v>2.1739130434782608E-2</v>
      </c>
      <c r="E36" s="22">
        <f>IFERROR(+Table!E40/Table!E$30,0)</f>
        <v>2.5523560209424083E-2</v>
      </c>
      <c r="F36" s="22">
        <f>IFERROR(+Table!F40/Table!F$30,0)</f>
        <v>2.5725593667546173E-2</v>
      </c>
      <c r="G36" s="22">
        <f>IFERROR(+Table!G40/Table!G$30,0)</f>
        <v>2.7406417112299464E-2</v>
      </c>
      <c r="H36" s="22">
        <f>IFERROR(+Table!H40/Table!H$30,0)</f>
        <v>2.8956228956228958E-2</v>
      </c>
      <c r="I36" s="22">
        <f>IFERROR(+Table!I40/Table!I$30,0)</f>
        <v>2.7341079972658919E-2</v>
      </c>
      <c r="J36" s="22">
        <f>IFERROR(+Table!J40/Table!J$30,0)</f>
        <v>3.04077401520387E-2</v>
      </c>
      <c r="K36" s="22">
        <f>IFERROR(+Table!K40/Table!K$30,0)</f>
        <v>3.3402922755741124E-2</v>
      </c>
      <c r="L36" s="22">
        <f>IFERROR(+Table!L40/Table!L$30,0)</f>
        <v>3.1982942430703626E-2</v>
      </c>
      <c r="M36" s="24"/>
      <c r="N36" s="22">
        <f>IFERROR(+Table!#REF!/Table!#REF!,0)</f>
        <v>0</v>
      </c>
      <c r="O36" s="22">
        <f>IFERROR(+Table!#REF!/Table!#REF!,0)</f>
        <v>0</v>
      </c>
      <c r="P36" s="22">
        <f>IFERROR(+Table!#REF!/Table!#REF!,0)</f>
        <v>0</v>
      </c>
      <c r="Q36" s="22">
        <f>IFERROR(+Table!#REF!/Table!#REF!,0)</f>
        <v>0</v>
      </c>
      <c r="R36" s="22">
        <f>IFERROR(+Table!#REF!/Table!#REF!,0)</f>
        <v>0</v>
      </c>
      <c r="S36" s="22">
        <f>IFERROR(+Table!#REF!/Table!#REF!,0)</f>
        <v>0</v>
      </c>
      <c r="T36" s="22">
        <f>IFERROR(+Table!#REF!/Table!#REF!,0)</f>
        <v>0</v>
      </c>
      <c r="U36" s="22">
        <f>IFERROR(+Table!#REF!/Table!#REF!,0)</f>
        <v>0</v>
      </c>
      <c r="V36" s="22">
        <f>IFERROR(+Table!#REF!/Table!#REF!,0)</f>
        <v>0</v>
      </c>
    </row>
    <row r="37" spans="1:22" x14ac:dyDescent="0.25">
      <c r="A37" s="20" t="s">
        <v>4</v>
      </c>
      <c r="B37" s="19"/>
      <c r="C37" s="23">
        <f>SUM(C38:C47)</f>
        <v>1</v>
      </c>
      <c r="D37" s="23">
        <f t="shared" ref="D37:U37" si="7">SUM(D38:D47)</f>
        <v>1</v>
      </c>
      <c r="E37" s="23">
        <f t="shared" si="7"/>
        <v>1</v>
      </c>
      <c r="F37" s="23">
        <f t="shared" si="7"/>
        <v>1.0000000000000002</v>
      </c>
      <c r="G37" s="23">
        <f t="shared" si="7"/>
        <v>0.99999999999999989</v>
      </c>
      <c r="H37" s="23">
        <f t="shared" si="7"/>
        <v>1</v>
      </c>
      <c r="I37" s="23">
        <f t="shared" si="7"/>
        <v>1</v>
      </c>
      <c r="J37" s="23">
        <f t="shared" si="7"/>
        <v>1</v>
      </c>
      <c r="K37" s="23">
        <f t="shared" si="7"/>
        <v>1</v>
      </c>
      <c r="L37" s="23">
        <f t="shared" si="7"/>
        <v>1</v>
      </c>
      <c r="M37" s="24"/>
      <c r="N37" s="23">
        <f t="shared" si="7"/>
        <v>0</v>
      </c>
      <c r="O37" s="23">
        <f t="shared" si="7"/>
        <v>0</v>
      </c>
      <c r="P37" s="23">
        <f t="shared" si="7"/>
        <v>0</v>
      </c>
      <c r="Q37" s="23">
        <f t="shared" si="7"/>
        <v>0</v>
      </c>
      <c r="R37" s="23">
        <f t="shared" si="7"/>
        <v>0</v>
      </c>
      <c r="S37" s="23">
        <f t="shared" si="7"/>
        <v>0</v>
      </c>
      <c r="T37" s="23">
        <f t="shared" si="7"/>
        <v>0</v>
      </c>
      <c r="U37" s="23">
        <f t="shared" si="7"/>
        <v>0</v>
      </c>
      <c r="V37" s="23">
        <f t="shared" ref="V37" si="8">SUM(V38:V47)</f>
        <v>0</v>
      </c>
    </row>
    <row r="38" spans="1:22" x14ac:dyDescent="0.25">
      <c r="A38" s="7"/>
      <c r="B38" s="4" t="s">
        <v>14</v>
      </c>
      <c r="C38" s="22">
        <f>IFERROR(+Table!C48/Table!C$47,0)</f>
        <v>3.074670571010249E-2</v>
      </c>
      <c r="D38" s="22">
        <f>IFERROR(+Table!D48/Table!D$47,0)</f>
        <v>3.7735849056603772E-2</v>
      </c>
      <c r="E38" s="22">
        <f>IFERROR(+Table!E48/Table!E$47,0)</f>
        <v>4.4136191677175286E-2</v>
      </c>
      <c r="F38" s="22">
        <f>IFERROR(+Table!F48/Table!F$47,0)</f>
        <v>4.9586776859504134E-2</v>
      </c>
      <c r="G38" s="22">
        <f>IFERROR(+Table!G48/Table!G$47,0)</f>
        <v>5.0505050505050504E-2</v>
      </c>
      <c r="H38" s="22">
        <f>IFERROR(+Table!H48/Table!H$47,0)</f>
        <v>5.1227321237993596E-2</v>
      </c>
      <c r="I38" s="22">
        <f>IFERROR(+Table!I48/Table!I$47,0)</f>
        <v>5.1201671891327065E-2</v>
      </c>
      <c r="J38" s="22">
        <f>IFERROR(+Table!J48/Table!J$47,0)</f>
        <v>4.5362903225806453E-2</v>
      </c>
      <c r="K38" s="22">
        <f>IFERROR(+Table!K48/Table!K$47,0)</f>
        <v>3.6561264822134384E-2</v>
      </c>
      <c r="L38" s="22">
        <f>IFERROR(+Table!L48/Table!L$47,0)</f>
        <v>3.8210624417520968E-2</v>
      </c>
      <c r="M38" s="24"/>
      <c r="N38" s="22">
        <f>IFERROR(+Table!#REF!/Table!#REF!,0)</f>
        <v>0</v>
      </c>
      <c r="O38" s="22">
        <f>IFERROR(+Table!#REF!/Table!#REF!,0)</f>
        <v>0</v>
      </c>
      <c r="P38" s="22">
        <f>IFERROR(+Table!#REF!/Table!#REF!,0)</f>
        <v>0</v>
      </c>
      <c r="Q38" s="22">
        <f>IFERROR(+Table!#REF!/Table!#REF!,0)</f>
        <v>0</v>
      </c>
      <c r="R38" s="22">
        <f>IFERROR(+Table!#REF!/Table!#REF!,0)</f>
        <v>0</v>
      </c>
      <c r="S38" s="22">
        <f>IFERROR(+Table!#REF!/Table!#REF!,0)</f>
        <v>0</v>
      </c>
      <c r="T38" s="22">
        <f>IFERROR(+Table!#REF!/Table!#REF!,0)</f>
        <v>0</v>
      </c>
      <c r="U38" s="22">
        <f>IFERROR(+Table!#REF!/Table!#REF!,0)</f>
        <v>0</v>
      </c>
      <c r="V38" s="22">
        <f>IFERROR(+Table!#REF!/Table!#REF!,0)</f>
        <v>0</v>
      </c>
    </row>
    <row r="39" spans="1:22" x14ac:dyDescent="0.25">
      <c r="A39" s="7"/>
      <c r="B39" s="4" t="s">
        <v>5</v>
      </c>
      <c r="C39" s="22">
        <f>IFERROR(+Table!C49/Table!C$47,0)</f>
        <v>1.4641288433382138E-3</v>
      </c>
      <c r="D39" s="22">
        <f>IFERROR(+Table!D49/Table!D$47,0)</f>
        <v>1.3477088948787063E-3</v>
      </c>
      <c r="E39" s="22">
        <f>IFERROR(+Table!E49/Table!E$47,0)</f>
        <v>1.2610340479192938E-3</v>
      </c>
      <c r="F39" s="22">
        <f>IFERROR(+Table!F49/Table!F$47,0)</f>
        <v>1.1806375442739079E-3</v>
      </c>
      <c r="G39" s="22">
        <f>IFERROR(+Table!G49/Table!G$47,0)</f>
        <v>1.1223344556677891E-3</v>
      </c>
      <c r="H39" s="22">
        <f>IFERROR(+Table!H49/Table!H$47,0)</f>
        <v>1.0672358591248667E-3</v>
      </c>
      <c r="I39" s="22">
        <f>IFERROR(+Table!I49/Table!I$47,0)</f>
        <v>1.0449320794148381E-3</v>
      </c>
      <c r="J39" s="22">
        <f>IFERROR(+Table!J49/Table!J$47,0)</f>
        <v>1.0080645161290322E-3</v>
      </c>
      <c r="K39" s="22">
        <f>IFERROR(+Table!K49/Table!K$47,0)</f>
        <v>9.8814229249011851E-4</v>
      </c>
      <c r="L39" s="22">
        <f>IFERROR(+Table!L49/Table!L$47,0)</f>
        <v>9.3196644920782849E-4</v>
      </c>
      <c r="M39" s="24"/>
      <c r="N39" s="22">
        <f>IFERROR(+Table!#REF!/Table!#REF!,0)</f>
        <v>0</v>
      </c>
      <c r="O39" s="22">
        <f>IFERROR(+Table!#REF!/Table!#REF!,0)</f>
        <v>0</v>
      </c>
      <c r="P39" s="22">
        <f>IFERROR(+Table!#REF!/Table!#REF!,0)</f>
        <v>0</v>
      </c>
      <c r="Q39" s="22">
        <f>IFERROR(+Table!#REF!/Table!#REF!,0)</f>
        <v>0</v>
      </c>
      <c r="R39" s="22">
        <f>IFERROR(+Table!#REF!/Table!#REF!,0)</f>
        <v>0</v>
      </c>
      <c r="S39" s="22">
        <f>IFERROR(+Table!#REF!/Table!#REF!,0)</f>
        <v>0</v>
      </c>
      <c r="T39" s="22">
        <f>IFERROR(+Table!#REF!/Table!#REF!,0)</f>
        <v>0</v>
      </c>
      <c r="U39" s="22">
        <f>IFERROR(+Table!#REF!/Table!#REF!,0)</f>
        <v>0</v>
      </c>
      <c r="V39" s="22">
        <f>IFERROR(+Table!#REF!/Table!#REF!,0)</f>
        <v>0</v>
      </c>
    </row>
    <row r="40" spans="1:22" x14ac:dyDescent="0.25">
      <c r="A40" s="7"/>
      <c r="B40" s="4" t="s">
        <v>13</v>
      </c>
      <c r="C40" s="22">
        <f>IFERROR(+Table!C50/Table!C$47,0)</f>
        <v>9.9560761346998539E-2</v>
      </c>
      <c r="D40" s="22">
        <f>IFERROR(+Table!D50/Table!D$47,0)</f>
        <v>0.1091644204851752</v>
      </c>
      <c r="E40" s="22">
        <f>IFERROR(+Table!E50/Table!E$47,0)</f>
        <v>0.10466582597730138</v>
      </c>
      <c r="F40" s="22">
        <f>IFERROR(+Table!F50/Table!F$47,0)</f>
        <v>0.11216056670602124</v>
      </c>
      <c r="G40" s="22">
        <f>IFERROR(+Table!G50/Table!G$47,0)</f>
        <v>0.122334455667789</v>
      </c>
      <c r="H40" s="22">
        <f>IFERROR(+Table!H50/Table!H$47,0)</f>
        <v>0.11205976520811099</v>
      </c>
      <c r="I40" s="22">
        <f>IFERROR(+Table!I50/Table!I$47,0)</f>
        <v>0.11598746081504702</v>
      </c>
      <c r="J40" s="22">
        <f>IFERROR(+Table!J50/Table!J$47,0)</f>
        <v>0.11693548387096774</v>
      </c>
      <c r="K40" s="22">
        <f>IFERROR(+Table!K50/Table!K$47,0)</f>
        <v>0.10968379446640317</v>
      </c>
      <c r="L40" s="22">
        <f>IFERROR(+Table!L50/Table!L$47,0)</f>
        <v>0.10810810810810811</v>
      </c>
      <c r="M40" s="24"/>
      <c r="N40" s="22">
        <f>IFERROR(+Table!#REF!/Table!#REF!,0)</f>
        <v>0</v>
      </c>
      <c r="O40" s="22">
        <f>IFERROR(+Table!#REF!/Table!#REF!,0)</f>
        <v>0</v>
      </c>
      <c r="P40" s="22">
        <f>IFERROR(+Table!#REF!/Table!#REF!,0)</f>
        <v>0</v>
      </c>
      <c r="Q40" s="22">
        <f>IFERROR(+Table!#REF!/Table!#REF!,0)</f>
        <v>0</v>
      </c>
      <c r="R40" s="22">
        <f>IFERROR(+Table!#REF!/Table!#REF!,0)</f>
        <v>0</v>
      </c>
      <c r="S40" s="22">
        <f>IFERROR(+Table!#REF!/Table!#REF!,0)</f>
        <v>0</v>
      </c>
      <c r="T40" s="22">
        <f>IFERROR(+Table!#REF!/Table!#REF!,0)</f>
        <v>0</v>
      </c>
      <c r="U40" s="22">
        <f>IFERROR(+Table!#REF!/Table!#REF!,0)</f>
        <v>0</v>
      </c>
      <c r="V40" s="22">
        <f>IFERROR(+Table!#REF!/Table!#REF!,0)</f>
        <v>0</v>
      </c>
    </row>
    <row r="41" spans="1:22" x14ac:dyDescent="0.25">
      <c r="A41" s="7"/>
      <c r="B41" s="4" t="s">
        <v>6</v>
      </c>
      <c r="C41" s="22">
        <f>IFERROR(+Table!C51/Table!C$47,0)</f>
        <v>2.3426061493411421E-2</v>
      </c>
      <c r="D41" s="22">
        <f>IFERROR(+Table!D51/Table!D$47,0)</f>
        <v>2.2911051212938006E-2</v>
      </c>
      <c r="E41" s="22">
        <f>IFERROR(+Table!E51/Table!E$47,0)</f>
        <v>2.1437578814627996E-2</v>
      </c>
      <c r="F41" s="22">
        <f>IFERROR(+Table!F51/Table!F$47,0)</f>
        <v>2.2432113341204249E-2</v>
      </c>
      <c r="G41" s="22">
        <f>IFERROR(+Table!G51/Table!G$47,0)</f>
        <v>2.2446689113355778E-2</v>
      </c>
      <c r="H41" s="22">
        <f>IFERROR(+Table!H51/Table!H$47,0)</f>
        <v>2.7748132337246531E-2</v>
      </c>
      <c r="I41" s="22">
        <f>IFERROR(+Table!I51/Table!I$47,0)</f>
        <v>2.5078369905956112E-2</v>
      </c>
      <c r="J41" s="22">
        <f>IFERROR(+Table!J51/Table!J$47,0)</f>
        <v>2.4193548387096774E-2</v>
      </c>
      <c r="K41" s="22">
        <f>IFERROR(+Table!K51/Table!K$47,0)</f>
        <v>2.0750988142292492E-2</v>
      </c>
      <c r="L41" s="22">
        <f>IFERROR(+Table!L51/Table!L$47,0)</f>
        <v>2.2367194780987885E-2</v>
      </c>
      <c r="M41" s="22"/>
      <c r="N41" s="22">
        <f>IFERROR(+Table!#REF!/Table!#REF!,0)</f>
        <v>0</v>
      </c>
      <c r="O41" s="22">
        <f>IFERROR(+Table!#REF!/Table!#REF!,0)</f>
        <v>0</v>
      </c>
      <c r="P41" s="22">
        <f>IFERROR(+Table!#REF!/Table!#REF!,0)</f>
        <v>0</v>
      </c>
      <c r="Q41" s="22">
        <f>IFERROR(+Table!#REF!/Table!#REF!,0)</f>
        <v>0</v>
      </c>
      <c r="R41" s="22">
        <f>IFERROR(+Table!#REF!/Table!#REF!,0)</f>
        <v>0</v>
      </c>
      <c r="S41" s="22">
        <f>IFERROR(+Table!#REF!/Table!#REF!,0)</f>
        <v>0</v>
      </c>
      <c r="T41" s="22">
        <f>IFERROR(+Table!#REF!/Table!#REF!,0)</f>
        <v>0</v>
      </c>
      <c r="U41" s="22">
        <f>IFERROR(+Table!#REF!/Table!#REF!,0)</f>
        <v>0</v>
      </c>
      <c r="V41" s="22">
        <f>IFERROR(+Table!#REF!/Table!#REF!,0)</f>
        <v>0</v>
      </c>
    </row>
    <row r="42" spans="1:22" x14ac:dyDescent="0.25">
      <c r="A42" s="7"/>
      <c r="B42" s="4" t="s">
        <v>7</v>
      </c>
      <c r="C42" s="22">
        <f>IFERROR(+Table!C52/Table!C$47,0)</f>
        <v>0</v>
      </c>
      <c r="D42" s="22">
        <f>IFERROR(+Table!D52/Table!D$47,0)</f>
        <v>0</v>
      </c>
      <c r="E42" s="22">
        <f>IFERROR(+Table!E52/Table!E$47,0)</f>
        <v>0</v>
      </c>
      <c r="F42" s="22">
        <f>IFERROR(+Table!F52/Table!F$47,0)</f>
        <v>0</v>
      </c>
      <c r="G42" s="22">
        <f>IFERROR(+Table!G52/Table!G$47,0)</f>
        <v>1.1223344556677891E-3</v>
      </c>
      <c r="H42" s="22">
        <f>IFERROR(+Table!H52/Table!H$47,0)</f>
        <v>1.0672358591248667E-3</v>
      </c>
      <c r="I42" s="22">
        <f>IFERROR(+Table!I52/Table!I$47,0)</f>
        <v>1.0449320794148381E-3</v>
      </c>
      <c r="J42" s="22">
        <f>IFERROR(+Table!J52/Table!J$47,0)</f>
        <v>1.0080645161290322E-3</v>
      </c>
      <c r="K42" s="22">
        <f>IFERROR(+Table!K52/Table!K$47,0)</f>
        <v>0</v>
      </c>
      <c r="L42" s="22">
        <f>IFERROR(+Table!L52/Table!L$47,0)</f>
        <v>0</v>
      </c>
      <c r="M42" s="22"/>
      <c r="N42" s="22">
        <f>IFERROR(+Table!#REF!/Table!#REF!,0)</f>
        <v>0</v>
      </c>
      <c r="O42" s="22">
        <f>IFERROR(+Table!#REF!/Table!#REF!,0)</f>
        <v>0</v>
      </c>
      <c r="P42" s="22">
        <f>IFERROR(+Table!#REF!/Table!#REF!,0)</f>
        <v>0</v>
      </c>
      <c r="Q42" s="22">
        <f>IFERROR(+Table!#REF!/Table!#REF!,0)</f>
        <v>0</v>
      </c>
      <c r="R42" s="22">
        <f>IFERROR(+Table!#REF!/Table!#REF!,0)</f>
        <v>0</v>
      </c>
      <c r="S42" s="22">
        <f>IFERROR(+Table!#REF!/Table!#REF!,0)</f>
        <v>0</v>
      </c>
      <c r="T42" s="22">
        <f>IFERROR(+Table!#REF!/Table!#REF!,0)</f>
        <v>0</v>
      </c>
      <c r="U42" s="22">
        <f>IFERROR(+Table!#REF!/Table!#REF!,0)</f>
        <v>0</v>
      </c>
      <c r="V42" s="22">
        <f>IFERROR(+Table!#REF!/Table!#REF!,0)</f>
        <v>0</v>
      </c>
    </row>
    <row r="43" spans="1:22" x14ac:dyDescent="0.25">
      <c r="A43" s="7"/>
      <c r="B43" s="4" t="s">
        <v>20</v>
      </c>
      <c r="C43" s="22">
        <f>IFERROR(+Table!C53/Table!C$47,0)</f>
        <v>1.4641288433382138E-3</v>
      </c>
      <c r="D43" s="22">
        <f>IFERROR(+Table!D53/Table!D$47,0)</f>
        <v>2.6954177897574125E-3</v>
      </c>
      <c r="E43" s="22">
        <f>IFERROR(+Table!E53/Table!E$47,0)</f>
        <v>2.5220680958385876E-3</v>
      </c>
      <c r="F43" s="22">
        <f>IFERROR(+Table!F53/Table!F$47,0)</f>
        <v>2.3612750885478157E-3</v>
      </c>
      <c r="G43" s="22">
        <f>IFERROR(+Table!G53/Table!G$47,0)</f>
        <v>2.2446689113355782E-3</v>
      </c>
      <c r="H43" s="22">
        <f>IFERROR(+Table!H53/Table!H$47,0)</f>
        <v>1.0672358591248667E-3</v>
      </c>
      <c r="I43" s="22">
        <f>IFERROR(+Table!I53/Table!I$47,0)</f>
        <v>2.0898641588296763E-3</v>
      </c>
      <c r="J43" s="22">
        <f>IFERROR(+Table!J53/Table!J$47,0)</f>
        <v>2.0161290322580645E-3</v>
      </c>
      <c r="K43" s="22">
        <f>IFERROR(+Table!K53/Table!K$47,0)</f>
        <v>9.8814229249011851E-4</v>
      </c>
      <c r="L43" s="22">
        <f>IFERROR(+Table!L53/Table!L$47,0)</f>
        <v>9.3196644920782849E-4</v>
      </c>
      <c r="M43" s="22"/>
      <c r="N43" s="22">
        <f>IFERROR(+Table!#REF!/Table!#REF!,0)</f>
        <v>0</v>
      </c>
      <c r="O43" s="22">
        <f>IFERROR(+Table!#REF!/Table!#REF!,0)</f>
        <v>0</v>
      </c>
      <c r="P43" s="22">
        <f>IFERROR(+Table!#REF!/Table!#REF!,0)</f>
        <v>0</v>
      </c>
      <c r="Q43" s="22">
        <f>IFERROR(+Table!#REF!/Table!#REF!,0)</f>
        <v>0</v>
      </c>
      <c r="R43" s="22">
        <f>IFERROR(+Table!#REF!/Table!#REF!,0)</f>
        <v>0</v>
      </c>
      <c r="S43" s="22">
        <f>IFERROR(+Table!#REF!/Table!#REF!,0)</f>
        <v>0</v>
      </c>
      <c r="T43" s="22">
        <f>IFERROR(+Table!#REF!/Table!#REF!,0)</f>
        <v>0</v>
      </c>
      <c r="U43" s="22">
        <f>IFERROR(+Table!#REF!/Table!#REF!,0)</f>
        <v>0</v>
      </c>
      <c r="V43" s="22">
        <f>IFERROR(+Table!#REF!/Table!#REF!,0)</f>
        <v>0</v>
      </c>
    </row>
    <row r="44" spans="1:22" x14ac:dyDescent="0.25">
      <c r="A44" s="7"/>
      <c r="B44" s="4" t="s">
        <v>21</v>
      </c>
      <c r="C44" s="22">
        <f>IFERROR(+Table!C54/Table!C$47,0)</f>
        <v>2.9282576866764276E-3</v>
      </c>
      <c r="D44" s="22">
        <f>IFERROR(+Table!D54/Table!D$47,0)</f>
        <v>2.6954177897574125E-3</v>
      </c>
      <c r="E44" s="22">
        <f>IFERROR(+Table!E54/Table!E$47,0)</f>
        <v>2.5220680958385876E-3</v>
      </c>
      <c r="F44" s="22">
        <f>IFERROR(+Table!F54/Table!F$47,0)</f>
        <v>2.3612750885478157E-3</v>
      </c>
      <c r="G44" s="22">
        <f>IFERROR(+Table!G54/Table!G$47,0)</f>
        <v>3.3670033670033669E-3</v>
      </c>
      <c r="H44" s="22">
        <f>IFERROR(+Table!H54/Table!H$47,0)</f>
        <v>3.2017075773745998E-3</v>
      </c>
      <c r="I44" s="22">
        <f>IFERROR(+Table!I54/Table!I$47,0)</f>
        <v>5.2246603970741903E-3</v>
      </c>
      <c r="J44" s="22">
        <f>IFERROR(+Table!J54/Table!J$47,0)</f>
        <v>5.0403225806451612E-3</v>
      </c>
      <c r="K44" s="22">
        <f>IFERROR(+Table!K54/Table!K$47,0)</f>
        <v>4.940711462450593E-3</v>
      </c>
      <c r="L44" s="22">
        <f>IFERROR(+Table!L54/Table!L$47,0)</f>
        <v>4.6598322460391422E-3</v>
      </c>
      <c r="M44" s="24"/>
      <c r="N44" s="22">
        <f>IFERROR(+Table!#REF!/Table!#REF!,0)</f>
        <v>0</v>
      </c>
      <c r="O44" s="22">
        <f>IFERROR(+Table!#REF!/Table!#REF!,0)</f>
        <v>0</v>
      </c>
      <c r="P44" s="22">
        <f>IFERROR(+Table!#REF!/Table!#REF!,0)</f>
        <v>0</v>
      </c>
      <c r="Q44" s="22">
        <f>IFERROR(+Table!#REF!/Table!#REF!,0)</f>
        <v>0</v>
      </c>
      <c r="R44" s="22">
        <f>IFERROR(+Table!#REF!/Table!#REF!,0)</f>
        <v>0</v>
      </c>
      <c r="S44" s="22">
        <f>IFERROR(+Table!#REF!/Table!#REF!,0)</f>
        <v>0</v>
      </c>
      <c r="T44" s="22">
        <f>IFERROR(+Table!#REF!/Table!#REF!,0)</f>
        <v>0</v>
      </c>
      <c r="U44" s="22">
        <f>IFERROR(+Table!#REF!/Table!#REF!,0)</f>
        <v>0</v>
      </c>
      <c r="V44" s="22">
        <f>IFERROR(+Table!#REF!/Table!#REF!,0)</f>
        <v>0</v>
      </c>
    </row>
    <row r="45" spans="1:22" x14ac:dyDescent="0.25">
      <c r="A45" s="7"/>
      <c r="B45" s="4" t="s">
        <v>8</v>
      </c>
      <c r="C45" s="22">
        <f>IFERROR(+Table!C55/Table!C$47,0)</f>
        <v>0.75256222547584184</v>
      </c>
      <c r="D45" s="22">
        <f>IFERROR(+Table!D55/Table!D$47,0)</f>
        <v>0.71832884097035044</v>
      </c>
      <c r="E45" s="22">
        <f>IFERROR(+Table!E55/Table!E$47,0)</f>
        <v>0.70996216897856246</v>
      </c>
      <c r="F45" s="22">
        <f>IFERROR(+Table!F55/Table!F$47,0)</f>
        <v>0.69893742621015353</v>
      </c>
      <c r="G45" s="22">
        <f>IFERROR(+Table!G55/Table!G$47,0)</f>
        <v>0.69248035914702577</v>
      </c>
      <c r="H45" s="22">
        <f>IFERROR(+Table!H55/Table!H$47,0)</f>
        <v>0.68943436499466382</v>
      </c>
      <c r="I45" s="22">
        <f>IFERROR(+Table!I55/Table!I$47,0)</f>
        <v>0.6854754440961337</v>
      </c>
      <c r="J45" s="22">
        <f>IFERROR(+Table!J55/Table!J$47,0)</f>
        <v>0.67641129032258063</v>
      </c>
      <c r="K45" s="22">
        <f>IFERROR(+Table!K55/Table!K$47,0)</f>
        <v>0.68774703557312256</v>
      </c>
      <c r="L45" s="22">
        <f>IFERROR(+Table!L55/Table!L$47,0)</f>
        <v>0.67287977632805218</v>
      </c>
      <c r="M45" s="24"/>
      <c r="N45" s="22">
        <f>IFERROR(+Table!#REF!/Table!#REF!,0)</f>
        <v>0</v>
      </c>
      <c r="O45" s="22">
        <f>IFERROR(+Table!#REF!/Table!#REF!,0)</f>
        <v>0</v>
      </c>
      <c r="P45" s="22">
        <f>IFERROR(+Table!#REF!/Table!#REF!,0)</f>
        <v>0</v>
      </c>
      <c r="Q45" s="22">
        <f>IFERROR(+Table!#REF!/Table!#REF!,0)</f>
        <v>0</v>
      </c>
      <c r="R45" s="22">
        <f>IFERROR(+Table!#REF!/Table!#REF!,0)</f>
        <v>0</v>
      </c>
      <c r="S45" s="22">
        <f>IFERROR(+Table!#REF!/Table!#REF!,0)</f>
        <v>0</v>
      </c>
      <c r="T45" s="22">
        <f>IFERROR(+Table!#REF!/Table!#REF!,0)</f>
        <v>0</v>
      </c>
      <c r="U45" s="22">
        <f>IFERROR(+Table!#REF!/Table!#REF!,0)</f>
        <v>0</v>
      </c>
      <c r="V45" s="22">
        <f>IFERROR(+Table!#REF!/Table!#REF!,0)</f>
        <v>0</v>
      </c>
    </row>
    <row r="46" spans="1:22" hidden="1" x14ac:dyDescent="0.25">
      <c r="A46" s="7"/>
      <c r="B46" s="4" t="s">
        <v>9</v>
      </c>
      <c r="C46" s="22">
        <f>IFERROR(+Table!C56/Table!C$47,0)</f>
        <v>3.8067349926793559E-2</v>
      </c>
      <c r="D46" s="22">
        <f>IFERROR(+Table!D56/Table!D$47,0)</f>
        <v>4.1778975741239892E-2</v>
      </c>
      <c r="E46" s="22">
        <f>IFERROR(+Table!E56/Table!E$47,0)</f>
        <v>4.4136191677175286E-2</v>
      </c>
      <c r="F46" s="22">
        <f>IFERROR(+Table!F56/Table!F$47,0)</f>
        <v>4.3683589138134596E-2</v>
      </c>
      <c r="G46" s="22">
        <f>IFERROR(+Table!G56/Table!G$47,0)</f>
        <v>4.4893378226711557E-2</v>
      </c>
      <c r="H46" s="22">
        <f>IFERROR(+Table!H56/Table!H$47,0)</f>
        <v>4.3756670224119533E-2</v>
      </c>
      <c r="I46" s="22">
        <f>IFERROR(+Table!I56/Table!I$47,0)</f>
        <v>4.8066875653082548E-2</v>
      </c>
      <c r="J46" s="22">
        <f>IFERROR(+Table!J56/Table!J$47,0)</f>
        <v>5.7459677419354836E-2</v>
      </c>
      <c r="K46" s="22">
        <f>IFERROR(+Table!K56/Table!K$47,0)</f>
        <v>6.1264822134387352E-2</v>
      </c>
      <c r="L46" s="22">
        <f>IFERROR(+Table!L56/Table!L$47,0)</f>
        <v>6.8965517241379309E-2</v>
      </c>
      <c r="M46" s="24"/>
      <c r="N46" s="22">
        <f>IFERROR(+Table!#REF!/Table!#REF!,0)</f>
        <v>0</v>
      </c>
      <c r="O46" s="22">
        <f>IFERROR(+Table!#REF!/Table!#REF!,0)</f>
        <v>0</v>
      </c>
      <c r="P46" s="22">
        <f>IFERROR(+Table!#REF!/Table!#REF!,0)</f>
        <v>0</v>
      </c>
      <c r="Q46" s="22">
        <f>IFERROR(+Table!#REF!/Table!#REF!,0)</f>
        <v>0</v>
      </c>
      <c r="R46" s="22">
        <f>IFERROR(+Table!#REF!/Table!#REF!,0)</f>
        <v>0</v>
      </c>
      <c r="S46" s="22">
        <f>IFERROR(+Table!#REF!/Table!#REF!,0)</f>
        <v>0</v>
      </c>
      <c r="T46" s="22">
        <f>IFERROR(+Table!#REF!/Table!#REF!,0)</f>
        <v>0</v>
      </c>
      <c r="U46" s="22">
        <f>IFERROR(+Table!#REF!/Table!#REF!,0)</f>
        <v>0</v>
      </c>
      <c r="V46" s="22">
        <f>IFERROR(+Table!#REF!/Table!#REF!,0)</f>
        <v>0</v>
      </c>
    </row>
    <row r="47" spans="1:22" x14ac:dyDescent="0.25">
      <c r="A47" s="16"/>
      <c r="B47" s="14" t="s">
        <v>10</v>
      </c>
      <c r="C47" s="22">
        <f>IFERROR(+Table!C57/Table!C$47,0)</f>
        <v>4.9780380673499269E-2</v>
      </c>
      <c r="D47" s="22">
        <f>IFERROR(+Table!D57/Table!D$47,0)</f>
        <v>6.3342318059299185E-2</v>
      </c>
      <c r="E47" s="22">
        <f>IFERROR(+Table!E57/Table!E$47,0)</f>
        <v>6.9356872635561159E-2</v>
      </c>
      <c r="F47" s="22">
        <f>IFERROR(+Table!F57/Table!F$47,0)</f>
        <v>6.7296340023612747E-2</v>
      </c>
      <c r="G47" s="22">
        <f>IFERROR(+Table!G57/Table!G$47,0)</f>
        <v>5.9483726150392817E-2</v>
      </c>
      <c r="H47" s="22">
        <f>IFERROR(+Table!H57/Table!H$47,0)</f>
        <v>6.9370330843116335E-2</v>
      </c>
      <c r="I47" s="22">
        <f>IFERROR(+Table!I57/Table!I$47,0)</f>
        <v>6.4785788923719959E-2</v>
      </c>
      <c r="J47" s="22">
        <f>IFERROR(+Table!J57/Table!J$47,0)</f>
        <v>7.0564516129032265E-2</v>
      </c>
      <c r="K47" s="22">
        <f>IFERROR(+Table!K57/Table!K$47,0)</f>
        <v>7.7075098814229248E-2</v>
      </c>
      <c r="L47" s="22">
        <f>IFERROR(+Table!L57/Table!L$47,0)</f>
        <v>8.2945013979496732E-2</v>
      </c>
      <c r="M47" s="24"/>
      <c r="N47" s="22">
        <f>IFERROR(+Table!#REF!/Table!#REF!,0)</f>
        <v>0</v>
      </c>
      <c r="O47" s="22">
        <f>IFERROR(+Table!#REF!/Table!#REF!,0)</f>
        <v>0</v>
      </c>
      <c r="P47" s="22">
        <f>IFERROR(+Table!#REF!/Table!#REF!,0)</f>
        <v>0</v>
      </c>
      <c r="Q47" s="22">
        <f>IFERROR(+Table!#REF!/Table!#REF!,0)</f>
        <v>0</v>
      </c>
      <c r="R47" s="22">
        <f>IFERROR(+Table!#REF!/Table!#REF!,0)</f>
        <v>0</v>
      </c>
      <c r="S47" s="22">
        <f>IFERROR(+Table!#REF!/Table!#REF!,0)</f>
        <v>0</v>
      </c>
      <c r="T47" s="22">
        <f>IFERROR(+Table!#REF!/Table!#REF!,0)</f>
        <v>0</v>
      </c>
      <c r="U47" s="22">
        <f>IFERROR(+Table!#REF!/Table!#REF!,0)</f>
        <v>0</v>
      </c>
      <c r="V47" s="22">
        <f>IFERROR(+Table!#REF!/Table!#REF!,0)</f>
        <v>0</v>
      </c>
    </row>
    <row r="48" spans="1:22" x14ac:dyDescent="0.25">
      <c r="A48" s="7" t="s">
        <v>11</v>
      </c>
      <c r="B48" s="4"/>
      <c r="C48" s="23">
        <f>SUM(C49:C58)</f>
        <v>1</v>
      </c>
      <c r="D48" s="23">
        <f t="shared" ref="D48:U48" si="9">SUM(D49:D58)</f>
        <v>1</v>
      </c>
      <c r="E48" s="23">
        <f t="shared" si="9"/>
        <v>1</v>
      </c>
      <c r="F48" s="23">
        <f t="shared" si="9"/>
        <v>1</v>
      </c>
      <c r="G48" s="23">
        <f t="shared" si="9"/>
        <v>1</v>
      </c>
      <c r="H48" s="23">
        <f t="shared" si="9"/>
        <v>1</v>
      </c>
      <c r="I48" s="23">
        <f t="shared" si="9"/>
        <v>1</v>
      </c>
      <c r="J48" s="23">
        <f t="shared" si="9"/>
        <v>1</v>
      </c>
      <c r="K48" s="23">
        <f t="shared" si="9"/>
        <v>1</v>
      </c>
      <c r="L48" s="23">
        <f t="shared" si="9"/>
        <v>1</v>
      </c>
      <c r="N48" s="23">
        <f t="shared" si="9"/>
        <v>0</v>
      </c>
      <c r="O48" s="23">
        <f t="shared" si="9"/>
        <v>0</v>
      </c>
      <c r="P48" s="23">
        <f t="shared" si="9"/>
        <v>0</v>
      </c>
      <c r="Q48" s="23">
        <f t="shared" si="9"/>
        <v>0</v>
      </c>
      <c r="R48" s="23">
        <f t="shared" si="9"/>
        <v>0</v>
      </c>
      <c r="S48" s="23">
        <f t="shared" si="9"/>
        <v>0</v>
      </c>
      <c r="T48" s="23">
        <f t="shared" si="9"/>
        <v>0</v>
      </c>
      <c r="U48" s="23">
        <f t="shared" si="9"/>
        <v>0</v>
      </c>
      <c r="V48" s="23">
        <f t="shared" ref="V48" si="10">SUM(V49:V58)</f>
        <v>0</v>
      </c>
    </row>
    <row r="49" spans="1:22" x14ac:dyDescent="0.25">
      <c r="A49" s="7"/>
      <c r="B49" s="4" t="s">
        <v>14</v>
      </c>
      <c r="C49" s="24">
        <f>IFERROR((+Table!C61)/(Table!C$60),0)</f>
        <v>1.6721311475409836E-2</v>
      </c>
      <c r="D49" s="24">
        <f>IFERROR((+Table!D61)/(Table!D$60),0)</f>
        <v>1.683937823834197E-2</v>
      </c>
      <c r="E49" s="24">
        <f>IFERROR((+Table!E61)/(Table!E$60),0)</f>
        <v>1.9041574103459219E-2</v>
      </c>
      <c r="F49" s="24">
        <f>IFERROR((+Table!F61)/(Table!F$60),0)</f>
        <v>1.8641010222489478E-2</v>
      </c>
      <c r="G49" s="24">
        <f>IFERROR((+Table!G61)/(Table!G$60),0)</f>
        <v>1.8260869565217393E-2</v>
      </c>
      <c r="H49" s="24">
        <f>IFERROR((+Table!H61)/(Table!H$60),0)</f>
        <v>1.8012946805516464E-2</v>
      </c>
      <c r="I49" s="24">
        <f>IFERROR((+Table!I61)/(Table!I$60),0)</f>
        <v>1.8369690011481057E-2</v>
      </c>
      <c r="J49" s="24">
        <f>IFERROR((+Table!J61)/(Table!J$60),0)</f>
        <v>1.9160326852634545E-2</v>
      </c>
      <c r="K49" s="24">
        <f>IFERROR((+Table!K61)/(Table!K$60),0)</f>
        <v>1.9301731478853251E-2</v>
      </c>
      <c r="L49" s="24">
        <f>IFERROR((+Table!L61)/(Table!L$60),0)</f>
        <v>2.1216407355021217E-2</v>
      </c>
      <c r="N49" s="24">
        <f>IFERROR((+Table!#REF!)/(Table!#REF!),0)</f>
        <v>0</v>
      </c>
      <c r="O49" s="24">
        <f>IFERROR((+Table!#REF!)/(Table!#REF!),0)</f>
        <v>0</v>
      </c>
      <c r="P49" s="24">
        <f>IFERROR((+Table!#REF!)/(Table!#REF!),0)</f>
        <v>0</v>
      </c>
      <c r="Q49" s="24">
        <f>IFERROR((+Table!#REF!)/(Table!#REF!),0)</f>
        <v>0</v>
      </c>
      <c r="R49" s="24">
        <f>IFERROR((+Table!#REF!)/(Table!#REF!),0)</f>
        <v>0</v>
      </c>
      <c r="S49" s="24">
        <f>IFERROR((+Table!#REF!)/(Table!#REF!),0)</f>
        <v>0</v>
      </c>
      <c r="T49" s="24">
        <f>IFERROR((+Table!#REF!)/(Table!#REF!),0)</f>
        <v>0</v>
      </c>
      <c r="U49" s="24">
        <f>IFERROR((+Table!#REF!)/(Table!#REF!),0)</f>
        <v>0</v>
      </c>
      <c r="V49" s="24">
        <f>IFERROR((+Table!#REF!)/(Table!#REF!),0)</f>
        <v>0</v>
      </c>
    </row>
    <row r="50" spans="1:22" x14ac:dyDescent="0.25">
      <c r="B50" s="4" t="s">
        <v>5</v>
      </c>
      <c r="C50" s="24">
        <f>IFERROR((+Table!C62)/(Table!C$60),0)</f>
        <v>4.9180327868852463E-3</v>
      </c>
      <c r="D50" s="24">
        <f>IFERROR((+Table!D62)/(Table!D$60),0)</f>
        <v>4.5336787564766836E-3</v>
      </c>
      <c r="E50" s="24">
        <f>IFERROR((+Table!E62)/(Table!E$60),0)</f>
        <v>4.7603935258648047E-3</v>
      </c>
      <c r="F50" s="24">
        <f>IFERROR((+Table!F62)/(Table!F$60),0)</f>
        <v>4.2092603728202047E-3</v>
      </c>
      <c r="G50" s="24">
        <f>IFERROR((+Table!G62)/(Table!G$60),0)</f>
        <v>3.7681159420289855E-3</v>
      </c>
      <c r="H50" s="24">
        <f>IFERROR((+Table!H62)/(Table!H$60),0)</f>
        <v>4.2217844075429214E-3</v>
      </c>
      <c r="I50" s="24">
        <f>IFERROR((+Table!I62)/(Table!I$60),0)</f>
        <v>4.3053960964408722E-3</v>
      </c>
      <c r="J50" s="24">
        <f>IFERROR((+Table!J62)/(Table!J$60),0)</f>
        <v>3.9447731755424065E-3</v>
      </c>
      <c r="K50" s="24">
        <f>IFERROR((+Table!K62)/(Table!K$60),0)</f>
        <v>4.2577348850411584E-3</v>
      </c>
      <c r="L50" s="24">
        <f>IFERROR((+Table!L62)/(Table!L$60),0)</f>
        <v>3.9603960396039604E-3</v>
      </c>
      <c r="N50" s="24">
        <f>IFERROR((+Table!#REF!)/(Table!#REF!),0)</f>
        <v>0</v>
      </c>
      <c r="O50" s="24">
        <f>IFERROR((+Table!#REF!)/(Table!#REF!),0)</f>
        <v>0</v>
      </c>
      <c r="P50" s="24">
        <f>IFERROR((+Table!#REF!)/(Table!#REF!),0)</f>
        <v>0</v>
      </c>
      <c r="Q50" s="24">
        <f>IFERROR((+Table!#REF!)/(Table!#REF!),0)</f>
        <v>0</v>
      </c>
      <c r="R50" s="24">
        <f>IFERROR((+Table!#REF!)/(Table!#REF!),0)</f>
        <v>0</v>
      </c>
      <c r="S50" s="24">
        <f>IFERROR((+Table!#REF!)/(Table!#REF!),0)</f>
        <v>0</v>
      </c>
      <c r="T50" s="24">
        <f>IFERROR((+Table!#REF!)/(Table!#REF!),0)</f>
        <v>0</v>
      </c>
      <c r="U50" s="24">
        <f>IFERROR((+Table!#REF!)/(Table!#REF!),0)</f>
        <v>0</v>
      </c>
      <c r="V50" s="24">
        <f>IFERROR((+Table!#REF!)/(Table!#REF!),0)</f>
        <v>0</v>
      </c>
    </row>
    <row r="51" spans="1:22" x14ac:dyDescent="0.25">
      <c r="A51" s="7"/>
      <c r="B51" s="4" t="s">
        <v>13</v>
      </c>
      <c r="C51" s="24">
        <f>IFERROR((+Table!C63)/(Table!C$60),0)</f>
        <v>3.9672131147540986E-2</v>
      </c>
      <c r="D51" s="24">
        <f>IFERROR((+Table!D63)/(Table!D$60),0)</f>
        <v>4.1126943005181348E-2</v>
      </c>
      <c r="E51" s="24">
        <f>IFERROR((+Table!E63)/(Table!E$60),0)</f>
        <v>4.3795620437956206E-2</v>
      </c>
      <c r="F51" s="24">
        <f>IFERROR((+Table!F63)/(Table!F$60),0)</f>
        <v>4.2092603728202047E-2</v>
      </c>
      <c r="G51" s="24">
        <f>IFERROR((+Table!G63)/(Table!G$60),0)</f>
        <v>4.5217391304347827E-2</v>
      </c>
      <c r="H51" s="24">
        <f>IFERROR((+Table!H63)/(Table!H$60),0)</f>
        <v>5.0098508302842668E-2</v>
      </c>
      <c r="I51" s="24">
        <f>IFERROR((+Table!I63)/(Table!I$60),0)</f>
        <v>5.4535017221584388E-2</v>
      </c>
      <c r="J51" s="24">
        <f>IFERROR((+Table!J63)/(Table!J$60),0)</f>
        <v>5.4381515919977461E-2</v>
      </c>
      <c r="K51" s="24">
        <f>IFERROR((+Table!K63)/(Table!K$60),0)</f>
        <v>5.47828555208629E-2</v>
      </c>
      <c r="L51" s="24">
        <f>IFERROR((+Table!L63)/(Table!L$60),0)</f>
        <v>5.5728429985855726E-2</v>
      </c>
      <c r="N51" s="24">
        <f>IFERROR((+Table!#REF!)/(Table!#REF!),0)</f>
        <v>0</v>
      </c>
      <c r="O51" s="24">
        <f>IFERROR((+Table!#REF!)/(Table!#REF!),0)</f>
        <v>0</v>
      </c>
      <c r="P51" s="24">
        <f>IFERROR((+Table!#REF!)/(Table!#REF!),0)</f>
        <v>0</v>
      </c>
      <c r="Q51" s="24">
        <f>IFERROR((+Table!#REF!)/(Table!#REF!),0)</f>
        <v>0</v>
      </c>
      <c r="R51" s="24">
        <f>IFERROR((+Table!#REF!)/(Table!#REF!),0)</f>
        <v>0</v>
      </c>
      <c r="S51" s="24">
        <f>IFERROR((+Table!#REF!)/(Table!#REF!),0)</f>
        <v>0</v>
      </c>
      <c r="T51" s="24">
        <f>IFERROR((+Table!#REF!)/(Table!#REF!),0)</f>
        <v>0</v>
      </c>
      <c r="U51" s="24">
        <f>IFERROR((+Table!#REF!)/(Table!#REF!),0)</f>
        <v>0</v>
      </c>
      <c r="V51" s="24">
        <f>IFERROR((+Table!#REF!)/(Table!#REF!),0)</f>
        <v>0</v>
      </c>
    </row>
    <row r="52" spans="1:22" x14ac:dyDescent="0.25">
      <c r="A52" s="7"/>
      <c r="B52" s="4" t="s">
        <v>6</v>
      </c>
      <c r="C52" s="24">
        <f>IFERROR((+Table!C64)/(Table!C$60),0)</f>
        <v>1.3442622950819673E-2</v>
      </c>
      <c r="D52" s="24">
        <f>IFERROR((+Table!D64)/(Table!D$60),0)</f>
        <v>1.2629533678756476E-2</v>
      </c>
      <c r="E52" s="24">
        <f>IFERROR((+Table!E64)/(Table!E$60),0)</f>
        <v>1.1424944462075532E-2</v>
      </c>
      <c r="F52" s="24">
        <f>IFERROR((+Table!F64)/(Table!F$60),0)</f>
        <v>1.2327119663259171E-2</v>
      </c>
      <c r="G52" s="24">
        <f>IFERROR((+Table!G64)/(Table!G$60),0)</f>
        <v>1.6521739130434782E-2</v>
      </c>
      <c r="H52" s="24">
        <f>IFERROR((+Table!H64)/(Table!H$60),0)</f>
        <v>1.7450042217844075E-2</v>
      </c>
      <c r="I52" s="24">
        <f>IFERROR((+Table!I64)/(Table!I$60),0)</f>
        <v>1.8656716417910446E-2</v>
      </c>
      <c r="J52" s="24">
        <f>IFERROR((+Table!J64)/(Table!J$60),0)</f>
        <v>1.7751479289940829E-2</v>
      </c>
      <c r="K52" s="24">
        <f>IFERROR((+Table!K64)/(Table!K$60),0)</f>
        <v>2.0437127448197558E-2</v>
      </c>
      <c r="L52" s="24">
        <f>IFERROR((+Table!L64)/(Table!L$60),0)</f>
        <v>2.1782178217821781E-2</v>
      </c>
      <c r="N52" s="24">
        <f>IFERROR((+Table!#REF!)/(Table!#REF!),0)</f>
        <v>0</v>
      </c>
      <c r="O52" s="24">
        <f>IFERROR((+Table!#REF!)/(Table!#REF!),0)</f>
        <v>0</v>
      </c>
      <c r="P52" s="24">
        <f>IFERROR((+Table!#REF!)/(Table!#REF!),0)</f>
        <v>0</v>
      </c>
      <c r="Q52" s="24">
        <f>IFERROR((+Table!#REF!)/(Table!#REF!),0)</f>
        <v>0</v>
      </c>
      <c r="R52" s="24">
        <f>IFERROR((+Table!#REF!)/(Table!#REF!),0)</f>
        <v>0</v>
      </c>
      <c r="S52" s="24">
        <f>IFERROR((+Table!#REF!)/(Table!#REF!),0)</f>
        <v>0</v>
      </c>
      <c r="T52" s="24">
        <f>IFERROR((+Table!#REF!)/(Table!#REF!),0)</f>
        <v>0</v>
      </c>
      <c r="U52" s="24">
        <f>IFERROR((+Table!#REF!)/(Table!#REF!),0)</f>
        <v>0</v>
      </c>
      <c r="V52" s="24">
        <f>IFERROR((+Table!#REF!)/(Table!#REF!),0)</f>
        <v>0</v>
      </c>
    </row>
    <row r="53" spans="1:22" x14ac:dyDescent="0.25">
      <c r="A53" s="7"/>
      <c r="B53" s="4" t="s">
        <v>7</v>
      </c>
      <c r="C53" s="24">
        <f>IFERROR((+Table!C65)/(Table!C$60),0)</f>
        <v>0</v>
      </c>
      <c r="D53" s="24">
        <f>IFERROR((+Table!D65)/(Table!D$60),0)</f>
        <v>6.4766839378238344E-4</v>
      </c>
      <c r="E53" s="24">
        <f>IFERROR((+Table!E65)/(Table!E$60),0)</f>
        <v>6.3471913678197394E-4</v>
      </c>
      <c r="F53" s="24">
        <f>IFERROR((+Table!F65)/(Table!F$60),0)</f>
        <v>9.0198436560432957E-4</v>
      </c>
      <c r="G53" s="24">
        <f>IFERROR((+Table!G65)/(Table!G$60),0)</f>
        <v>2.8985507246376811E-4</v>
      </c>
      <c r="H53" s="24">
        <f>IFERROR((+Table!H65)/(Table!H$60),0)</f>
        <v>2.8145229383619476E-4</v>
      </c>
      <c r="I53" s="24">
        <f>IFERROR((+Table!I65)/(Table!I$60),0)</f>
        <v>2.8702640642939151E-4</v>
      </c>
      <c r="J53" s="24">
        <f>IFERROR((+Table!J65)/(Table!J$60),0)</f>
        <v>5.6353902507748658E-4</v>
      </c>
      <c r="K53" s="24">
        <f>IFERROR((+Table!K65)/(Table!K$60),0)</f>
        <v>5.676979846721544E-4</v>
      </c>
      <c r="L53" s="24">
        <f>IFERROR((+Table!L65)/(Table!L$60),0)</f>
        <v>8.4865629420084862E-4</v>
      </c>
      <c r="N53" s="24">
        <f>IFERROR((+Table!#REF!)/(Table!#REF!),0)</f>
        <v>0</v>
      </c>
      <c r="O53" s="24">
        <f>IFERROR((+Table!#REF!)/(Table!#REF!),0)</f>
        <v>0</v>
      </c>
      <c r="P53" s="24">
        <f>IFERROR((+Table!#REF!)/(Table!#REF!),0)</f>
        <v>0</v>
      </c>
      <c r="Q53" s="24">
        <f>IFERROR((+Table!#REF!)/(Table!#REF!),0)</f>
        <v>0</v>
      </c>
      <c r="R53" s="24">
        <f>IFERROR((+Table!#REF!)/(Table!#REF!),0)</f>
        <v>0</v>
      </c>
      <c r="S53" s="24">
        <f>IFERROR((+Table!#REF!)/(Table!#REF!),0)</f>
        <v>0</v>
      </c>
      <c r="T53" s="24">
        <f>IFERROR((+Table!#REF!)/(Table!#REF!),0)</f>
        <v>0</v>
      </c>
      <c r="U53" s="24">
        <f>IFERROR((+Table!#REF!)/(Table!#REF!),0)</f>
        <v>0</v>
      </c>
      <c r="V53" s="24">
        <f>IFERROR((+Table!#REF!)/(Table!#REF!),0)</f>
        <v>0</v>
      </c>
    </row>
    <row r="54" spans="1:22" x14ac:dyDescent="0.25">
      <c r="A54" s="7"/>
      <c r="B54" s="4" t="s">
        <v>20</v>
      </c>
      <c r="C54" s="24">
        <f>IFERROR((+Table!C66)/(Table!C$60),0)</f>
        <v>1.3114754098360656E-3</v>
      </c>
      <c r="D54" s="24">
        <f>IFERROR((+Table!D66)/(Table!D$60),0)</f>
        <v>1.9430051813471502E-3</v>
      </c>
      <c r="E54" s="24">
        <f>IFERROR((+Table!E66)/(Table!E$60),0)</f>
        <v>1.5867978419549348E-3</v>
      </c>
      <c r="F54" s="24">
        <f>IFERROR((+Table!F66)/(Table!F$60),0)</f>
        <v>9.0198436560432957E-4</v>
      </c>
      <c r="G54" s="24">
        <f>IFERROR((+Table!G66)/(Table!G$60),0)</f>
        <v>1.7391304347826088E-3</v>
      </c>
      <c r="H54" s="24">
        <f>IFERROR((+Table!H66)/(Table!H$60),0)</f>
        <v>1.125809175344779E-3</v>
      </c>
      <c r="I54" s="24">
        <f>IFERROR((+Table!I66)/(Table!I$60),0)</f>
        <v>1.148105625717566E-3</v>
      </c>
      <c r="J54" s="24">
        <f>IFERROR((+Table!J66)/(Table!J$60),0)</f>
        <v>1.1270780501549732E-3</v>
      </c>
      <c r="K54" s="24">
        <f>IFERROR((+Table!K66)/(Table!K$60),0)</f>
        <v>2.5546409310246948E-3</v>
      </c>
      <c r="L54" s="24">
        <f>IFERROR((+Table!L66)/(Table!L$60),0)</f>
        <v>1.4144271570014145E-3</v>
      </c>
      <c r="N54" s="24">
        <f>IFERROR((+Table!#REF!)/(Table!#REF!),0)</f>
        <v>0</v>
      </c>
      <c r="O54" s="24">
        <f>IFERROR((+Table!#REF!)/(Table!#REF!),0)</f>
        <v>0</v>
      </c>
      <c r="P54" s="24">
        <f>IFERROR((+Table!#REF!)/(Table!#REF!),0)</f>
        <v>0</v>
      </c>
      <c r="Q54" s="24">
        <f>IFERROR((+Table!#REF!)/(Table!#REF!),0)</f>
        <v>0</v>
      </c>
      <c r="R54" s="24">
        <f>IFERROR((+Table!#REF!)/(Table!#REF!),0)</f>
        <v>0</v>
      </c>
      <c r="S54" s="24">
        <f>IFERROR((+Table!#REF!)/(Table!#REF!),0)</f>
        <v>0</v>
      </c>
      <c r="T54" s="24">
        <f>IFERROR((+Table!#REF!)/(Table!#REF!),0)</f>
        <v>0</v>
      </c>
      <c r="U54" s="24">
        <f>IFERROR((+Table!#REF!)/(Table!#REF!),0)</f>
        <v>0</v>
      </c>
      <c r="V54" s="24">
        <f>IFERROR((+Table!#REF!)/(Table!#REF!),0)</f>
        <v>0</v>
      </c>
    </row>
    <row r="55" spans="1:22" x14ac:dyDescent="0.25">
      <c r="A55" s="7"/>
      <c r="B55" s="4" t="s">
        <v>21</v>
      </c>
      <c r="C55" s="24">
        <f>IFERROR((+Table!C67)/(Table!C$60),0)</f>
        <v>3.2786885245901639E-4</v>
      </c>
      <c r="D55" s="24">
        <f>IFERROR((+Table!D67)/(Table!D$60),0)</f>
        <v>3.2383419689119172E-4</v>
      </c>
      <c r="E55" s="24">
        <f>IFERROR((+Table!E67)/(Table!E$60),0)</f>
        <v>9.5207870517296101E-4</v>
      </c>
      <c r="F55" s="24">
        <f>IFERROR((+Table!F67)/(Table!F$60),0)</f>
        <v>9.0198436560432957E-4</v>
      </c>
      <c r="G55" s="24">
        <f>IFERROR((+Table!G67)/(Table!G$60),0)</f>
        <v>8.6956521739130438E-4</v>
      </c>
      <c r="H55" s="24">
        <f>IFERROR((+Table!H67)/(Table!H$60),0)</f>
        <v>1.6887137630171687E-3</v>
      </c>
      <c r="I55" s="24">
        <f>IFERROR((+Table!I67)/(Table!I$60),0)</f>
        <v>1.148105625717566E-3</v>
      </c>
      <c r="J55" s="24">
        <f>IFERROR((+Table!J67)/(Table!J$60),0)</f>
        <v>1.1270780501549732E-3</v>
      </c>
      <c r="K55" s="24">
        <f>IFERROR((+Table!K67)/(Table!K$60),0)</f>
        <v>1.7030939540164632E-3</v>
      </c>
      <c r="L55" s="24">
        <f>IFERROR((+Table!L67)/(Table!L$60),0)</f>
        <v>1.9801980198019802E-3</v>
      </c>
      <c r="N55" s="24">
        <f>IFERROR((+Table!#REF!)/(Table!#REF!),0)</f>
        <v>0</v>
      </c>
      <c r="O55" s="24">
        <f>IFERROR((+Table!#REF!)/(Table!#REF!),0)</f>
        <v>0</v>
      </c>
      <c r="P55" s="24">
        <f>IFERROR((+Table!#REF!)/(Table!#REF!),0)</f>
        <v>0</v>
      </c>
      <c r="Q55" s="24">
        <f>IFERROR((+Table!#REF!)/(Table!#REF!),0)</f>
        <v>0</v>
      </c>
      <c r="R55" s="24">
        <f>IFERROR((+Table!#REF!)/(Table!#REF!),0)</f>
        <v>0</v>
      </c>
      <c r="S55" s="24">
        <f>IFERROR((+Table!#REF!)/(Table!#REF!),0)</f>
        <v>0</v>
      </c>
      <c r="T55" s="24">
        <f>IFERROR((+Table!#REF!)/(Table!#REF!),0)</f>
        <v>0</v>
      </c>
      <c r="U55" s="24">
        <f>IFERROR((+Table!#REF!)/(Table!#REF!),0)</f>
        <v>0</v>
      </c>
      <c r="V55" s="24">
        <f>IFERROR((+Table!#REF!)/(Table!#REF!),0)</f>
        <v>0</v>
      </c>
    </row>
    <row r="56" spans="1:22" x14ac:dyDescent="0.25">
      <c r="A56" s="7"/>
      <c r="B56" s="4" t="s">
        <v>8</v>
      </c>
      <c r="C56" s="24">
        <f>IFERROR((+Table!C68)/(Table!C$60),0)</f>
        <v>0.65639344262295085</v>
      </c>
      <c r="D56" s="24">
        <f>IFERROR((+Table!D68)/(Table!D$60),0)</f>
        <v>0.66612694300518138</v>
      </c>
      <c r="E56" s="24">
        <f>IFERROR((+Table!E68)/(Table!E$60),0)</f>
        <v>0.66391621707394477</v>
      </c>
      <c r="F56" s="24">
        <f>IFERROR((+Table!F68)/(Table!F$60),0)</f>
        <v>0.64942874323511723</v>
      </c>
      <c r="G56" s="24">
        <f>IFERROR((+Table!G68)/(Table!G$60),0)</f>
        <v>0.63826086956521744</v>
      </c>
      <c r="H56" s="24">
        <f>IFERROR((+Table!H68)/(Table!H$60),0)</f>
        <v>0.63580073177596397</v>
      </c>
      <c r="I56" s="24">
        <f>IFERROR((+Table!I68)/(Table!I$60),0)</f>
        <v>0.63461538461538458</v>
      </c>
      <c r="J56" s="24">
        <f>IFERROR((+Table!J68)/(Table!J$60),0)</f>
        <v>0.62890955198647502</v>
      </c>
      <c r="K56" s="24">
        <f>IFERROR((+Table!K68)/(Table!K$60),0)</f>
        <v>0.61850695430031222</v>
      </c>
      <c r="L56" s="24">
        <f>IFERROR((+Table!L68)/(Table!L$60),0)</f>
        <v>0.62065063649222063</v>
      </c>
      <c r="N56" s="24">
        <f>IFERROR((+Table!#REF!)/(Table!#REF!),0)</f>
        <v>0</v>
      </c>
      <c r="O56" s="24">
        <f>IFERROR((+Table!#REF!)/(Table!#REF!),0)</f>
        <v>0</v>
      </c>
      <c r="P56" s="24">
        <f>IFERROR((+Table!#REF!)/(Table!#REF!),0)</f>
        <v>0</v>
      </c>
      <c r="Q56" s="24">
        <f>IFERROR((+Table!#REF!)/(Table!#REF!),0)</f>
        <v>0</v>
      </c>
      <c r="R56" s="24">
        <f>IFERROR((+Table!#REF!)/(Table!#REF!),0)</f>
        <v>0</v>
      </c>
      <c r="S56" s="24">
        <f>IFERROR((+Table!#REF!)/(Table!#REF!),0)</f>
        <v>0</v>
      </c>
      <c r="T56" s="24">
        <f>IFERROR((+Table!#REF!)/(Table!#REF!),0)</f>
        <v>0</v>
      </c>
      <c r="U56" s="24">
        <f>IFERROR((+Table!#REF!)/(Table!#REF!),0)</f>
        <v>0</v>
      </c>
      <c r="V56" s="24">
        <f>IFERROR((+Table!#REF!)/(Table!#REF!),0)</f>
        <v>0</v>
      </c>
    </row>
    <row r="57" spans="1:22" hidden="1" x14ac:dyDescent="0.25">
      <c r="A57" s="7"/>
      <c r="B57" s="4" t="s">
        <v>9</v>
      </c>
      <c r="C57" s="24">
        <f>IFERROR((+Table!C69)/(Table!C$60),0)</f>
        <v>0.20688524590163934</v>
      </c>
      <c r="D57" s="24">
        <f>IFERROR((+Table!D69)/(Table!D$60),0)</f>
        <v>0.20919689119170984</v>
      </c>
      <c r="E57" s="24">
        <f>IFERROR((+Table!E69)/(Table!E$60),0)</f>
        <v>0.20660107902253252</v>
      </c>
      <c r="F57" s="24">
        <f>IFERROR((+Table!F69)/(Table!F$60),0)</f>
        <v>0.23150932050511125</v>
      </c>
      <c r="G57" s="24">
        <f>IFERROR((+Table!G69)/(Table!G$60),0)</f>
        <v>0.22782608695652173</v>
      </c>
      <c r="H57" s="24">
        <f>IFERROR((+Table!H69)/(Table!H$60),0)</f>
        <v>0.22431747818744724</v>
      </c>
      <c r="I57" s="24">
        <f>IFERROR((+Table!I69)/(Table!I$60),0)</f>
        <v>0.22560275545350172</v>
      </c>
      <c r="J57" s="24">
        <f>IFERROR((+Table!J69)/(Table!J$60),0)</f>
        <v>0.22964215271907579</v>
      </c>
      <c r="K57" s="24">
        <f>IFERROR((+Table!K69)/(Table!K$60),0)</f>
        <v>0.24098779449332955</v>
      </c>
      <c r="L57" s="24">
        <f>IFERROR((+Table!L69)/(Table!L$60),0)</f>
        <v>0.23988684582743988</v>
      </c>
      <c r="N57" s="24">
        <f>IFERROR((+Table!#REF!)/(Table!#REF!),0)</f>
        <v>0</v>
      </c>
      <c r="O57" s="24">
        <f>IFERROR((+Table!#REF!)/(Table!#REF!),0)</f>
        <v>0</v>
      </c>
      <c r="P57" s="24">
        <f>IFERROR((+Table!#REF!)/(Table!#REF!),0)</f>
        <v>0</v>
      </c>
      <c r="Q57" s="24">
        <f>IFERROR((+Table!#REF!)/(Table!#REF!),0)</f>
        <v>0</v>
      </c>
      <c r="R57" s="24">
        <f>IFERROR((+Table!#REF!)/(Table!#REF!),0)</f>
        <v>0</v>
      </c>
      <c r="S57" s="24">
        <f>IFERROR((+Table!#REF!)/(Table!#REF!),0)</f>
        <v>0</v>
      </c>
      <c r="T57" s="24">
        <f>IFERROR((+Table!#REF!)/(Table!#REF!),0)</f>
        <v>0</v>
      </c>
      <c r="U57" s="24">
        <f>IFERROR((+Table!#REF!)/(Table!#REF!),0)</f>
        <v>0</v>
      </c>
      <c r="V57" s="24">
        <f>IFERROR((+Table!#REF!)/(Table!#REF!),0)</f>
        <v>0</v>
      </c>
    </row>
    <row r="58" spans="1:22" x14ac:dyDescent="0.25">
      <c r="A58" s="16"/>
      <c r="B58" s="14" t="s">
        <v>10</v>
      </c>
      <c r="C58" s="24">
        <f>IFERROR((+Table!C70)/(Table!C$60),0)</f>
        <v>6.032786885245902E-2</v>
      </c>
      <c r="D58" s="24">
        <f>IFERROR((+Table!D70)/(Table!D$60),0)</f>
        <v>4.6632124352331605E-2</v>
      </c>
      <c r="E58" s="24">
        <f>IFERROR((+Table!E70)/(Table!E$60),0)</f>
        <v>4.7286575690257064E-2</v>
      </c>
      <c r="F58" s="24">
        <f>IFERROR((+Table!F70)/(Table!F$60),0)</f>
        <v>3.9085989176187615E-2</v>
      </c>
      <c r="G58" s="24">
        <f>IFERROR((+Table!G70)/(Table!G$60),0)</f>
        <v>4.7246376811594201E-2</v>
      </c>
      <c r="H58" s="24">
        <f>IFERROR((+Table!H70)/(Table!H$60),0)</f>
        <v>4.7002533070644524E-2</v>
      </c>
      <c r="I58" s="24">
        <f>IFERROR((+Table!I70)/(Table!I$60),0)</f>
        <v>4.1331802525832378E-2</v>
      </c>
      <c r="J58" s="24">
        <f>IFERROR((+Table!J70)/(Table!J$60),0)</f>
        <v>4.3392504930966469E-2</v>
      </c>
      <c r="K58" s="24">
        <f>IFERROR((+Table!K70)/(Table!K$60),0)</f>
        <v>3.6900369003690037E-2</v>
      </c>
      <c r="L58" s="24">
        <f>IFERROR((+Table!L70)/(Table!L$60),0)</f>
        <v>3.2531824611032531E-2</v>
      </c>
      <c r="N58" s="24">
        <f>IFERROR((+Table!#REF!)/(Table!#REF!),0)</f>
        <v>0</v>
      </c>
      <c r="O58" s="24">
        <f>IFERROR((+Table!#REF!)/(Table!#REF!),0)</f>
        <v>0</v>
      </c>
      <c r="P58" s="24">
        <f>IFERROR((+Table!#REF!)/(Table!#REF!),0)</f>
        <v>0</v>
      </c>
      <c r="Q58" s="24">
        <f>IFERROR((+Table!#REF!)/(Table!#REF!),0)</f>
        <v>0</v>
      </c>
      <c r="R58" s="24">
        <f>IFERROR((+Table!#REF!)/(Table!#REF!),0)</f>
        <v>0</v>
      </c>
      <c r="S58" s="24">
        <f>IFERROR((+Table!#REF!)/(Table!#REF!),0)</f>
        <v>0</v>
      </c>
      <c r="T58" s="24">
        <f>IFERROR((+Table!#REF!)/(Table!#REF!),0)</f>
        <v>0</v>
      </c>
      <c r="U58" s="24">
        <f>IFERROR((+Table!#REF!)/(Table!#REF!),0)</f>
        <v>0</v>
      </c>
      <c r="V58" s="24">
        <f>IFERROR((+Table!#REF!)/(Table!#REF!),0)</f>
        <v>0</v>
      </c>
    </row>
    <row r="59" spans="1:22" x14ac:dyDescent="0.25">
      <c r="A59" s="7" t="s">
        <v>0</v>
      </c>
      <c r="B59" s="4"/>
      <c r="C59" s="23">
        <f>SUM(C60:C69)</f>
        <v>1</v>
      </c>
      <c r="D59" s="23">
        <f t="shared" ref="D59:U59" si="11">SUM(D60:D69)</f>
        <v>1</v>
      </c>
      <c r="E59" s="23">
        <f t="shared" si="11"/>
        <v>1</v>
      </c>
      <c r="F59" s="23">
        <f t="shared" si="11"/>
        <v>0.99999999999999989</v>
      </c>
      <c r="G59" s="23">
        <f t="shared" si="11"/>
        <v>1</v>
      </c>
      <c r="H59" s="23">
        <f t="shared" si="11"/>
        <v>1</v>
      </c>
      <c r="I59" s="23">
        <f t="shared" si="11"/>
        <v>1</v>
      </c>
      <c r="J59" s="23">
        <f t="shared" si="11"/>
        <v>0.99999999999999989</v>
      </c>
      <c r="K59" s="23">
        <f t="shared" si="11"/>
        <v>1</v>
      </c>
      <c r="L59" s="23">
        <f t="shared" si="11"/>
        <v>1</v>
      </c>
      <c r="N59" s="23">
        <f t="shared" si="11"/>
        <v>0</v>
      </c>
      <c r="O59" s="23">
        <f t="shared" si="11"/>
        <v>0</v>
      </c>
      <c r="P59" s="23">
        <f t="shared" si="11"/>
        <v>0</v>
      </c>
      <c r="Q59" s="23">
        <f t="shared" si="11"/>
        <v>0</v>
      </c>
      <c r="R59" s="23">
        <f t="shared" si="11"/>
        <v>0</v>
      </c>
      <c r="S59" s="23">
        <f t="shared" si="11"/>
        <v>0</v>
      </c>
      <c r="T59" s="23">
        <f t="shared" si="11"/>
        <v>0</v>
      </c>
      <c r="U59" s="23">
        <f t="shared" si="11"/>
        <v>0</v>
      </c>
      <c r="V59" s="23">
        <f t="shared" ref="V59" si="12">SUM(V60:V69)</f>
        <v>0</v>
      </c>
    </row>
    <row r="60" spans="1:22" x14ac:dyDescent="0.25">
      <c r="A60" s="4"/>
      <c r="B60" s="4" t="s">
        <v>14</v>
      </c>
      <c r="C60" s="22">
        <f>IFERROR(+Table!C74/Table!C$73,0)</f>
        <v>2.5799214806505887E-2</v>
      </c>
      <c r="D60" s="22">
        <f>IFERROR(+Table!D74/Table!D$73,0)</f>
        <v>2.6881720430107527E-2</v>
      </c>
      <c r="E60" s="22">
        <f>IFERROR(+Table!E74/Table!E$73,0)</f>
        <v>2.850877192982456E-2</v>
      </c>
      <c r="F60" s="22">
        <f>IFERROR(+Table!F74/Table!F$73,0)</f>
        <v>2.9706451045878011E-2</v>
      </c>
      <c r="G60" s="22">
        <f>IFERROR(+Table!G74/Table!G$73,0)</f>
        <v>2.9638512934726743E-2</v>
      </c>
      <c r="H60" s="22">
        <f>IFERROR(+Table!H74/Table!H$73,0)</f>
        <v>2.9456066945606693E-2</v>
      </c>
      <c r="I60" s="22">
        <f>IFERROR(+Table!I74/Table!I$73,0)</f>
        <v>3.048780487804878E-2</v>
      </c>
      <c r="J60" s="22">
        <f>IFERROR(+Table!J74/Table!J$73,0)</f>
        <v>2.989311957247829E-2</v>
      </c>
      <c r="K60" s="22">
        <f>IFERROR(+Table!K74/Table!K$73,0)</f>
        <v>2.9135967849966509E-2</v>
      </c>
      <c r="L60" s="22">
        <f>IFERROR(+Table!L74/Table!L$73,0)</f>
        <v>3.1088944305901912E-2</v>
      </c>
      <c r="N60" s="22">
        <f>IFERROR(+Table!#REF!/Table!#REF!,0)</f>
        <v>0</v>
      </c>
      <c r="O60" s="22">
        <f>IFERROR(+Table!#REF!/Table!#REF!,0)</f>
        <v>0</v>
      </c>
      <c r="P60" s="22">
        <f>IFERROR(+Table!#REF!/Table!#REF!,0)</f>
        <v>0</v>
      </c>
      <c r="Q60" s="22">
        <f>IFERROR(+Table!#REF!/Table!#REF!,0)</f>
        <v>0</v>
      </c>
      <c r="R60" s="22">
        <f>IFERROR(+Table!#REF!/Table!#REF!,0)</f>
        <v>0</v>
      </c>
      <c r="S60" s="22">
        <f>IFERROR(+Table!#REF!/Table!#REF!,0)</f>
        <v>0</v>
      </c>
      <c r="T60" s="22">
        <f>IFERROR(+Table!#REF!/Table!#REF!,0)</f>
        <v>0</v>
      </c>
      <c r="U60" s="22">
        <f>IFERROR(+Table!#REF!/Table!#REF!,0)</f>
        <v>0</v>
      </c>
      <c r="V60" s="22">
        <f>IFERROR(+Table!#REF!/Table!#REF!,0)</f>
        <v>0</v>
      </c>
    </row>
    <row r="61" spans="1:22" x14ac:dyDescent="0.25">
      <c r="A61" s="7"/>
      <c r="B61" s="4" t="s">
        <v>5</v>
      </c>
      <c r="C61" s="22">
        <f>IFERROR(+Table!C75/Table!C$73,0)</f>
        <v>3.7390166386240421E-3</v>
      </c>
      <c r="D61" s="22">
        <f>IFERROR(+Table!D75/Table!D$73,0)</f>
        <v>3.5224323322209862E-3</v>
      </c>
      <c r="E61" s="22">
        <f>IFERROR(+Table!E75/Table!E$73,0)</f>
        <v>3.6549707602339179E-3</v>
      </c>
      <c r="F61" s="22">
        <f>IFERROR(+Table!F75/Table!F$73,0)</f>
        <v>3.1640007031112673E-3</v>
      </c>
      <c r="G61" s="22">
        <f>IFERROR(+Table!G75/Table!G$73,0)</f>
        <v>2.9124550282679457E-3</v>
      </c>
      <c r="H61" s="22">
        <f>IFERROR(+Table!H75/Table!H$73,0)</f>
        <v>3.0125523012552303E-3</v>
      </c>
      <c r="I61" s="22">
        <f>IFERROR(+Table!I75/Table!I$73,0)</f>
        <v>3.0487804878048782E-3</v>
      </c>
      <c r="J61" s="22">
        <f>IFERROR(+Table!J75/Table!J$73,0)</f>
        <v>2.6720106880427524E-3</v>
      </c>
      <c r="K61" s="22">
        <f>IFERROR(+Table!K75/Table!K$73,0)</f>
        <v>2.8466175485599462E-3</v>
      </c>
      <c r="L61" s="22">
        <f>IFERROR(+Table!L75/Table!L$73,0)</f>
        <v>2.6600166251039069E-3</v>
      </c>
      <c r="N61" s="22">
        <f>IFERROR(+Table!#REF!/Table!#REF!,0)</f>
        <v>0</v>
      </c>
      <c r="O61" s="22">
        <f>IFERROR(+Table!#REF!/Table!#REF!,0)</f>
        <v>0</v>
      </c>
      <c r="P61" s="22">
        <f>IFERROR(+Table!#REF!/Table!#REF!,0)</f>
        <v>0</v>
      </c>
      <c r="Q61" s="22">
        <f>IFERROR(+Table!#REF!/Table!#REF!,0)</f>
        <v>0</v>
      </c>
      <c r="R61" s="22">
        <f>IFERROR(+Table!#REF!/Table!#REF!,0)</f>
        <v>0</v>
      </c>
      <c r="S61" s="22">
        <f>IFERROR(+Table!#REF!/Table!#REF!,0)</f>
        <v>0</v>
      </c>
      <c r="T61" s="22">
        <f>IFERROR(+Table!#REF!/Table!#REF!,0)</f>
        <v>0</v>
      </c>
      <c r="U61" s="22">
        <f>IFERROR(+Table!#REF!/Table!#REF!,0)</f>
        <v>0</v>
      </c>
      <c r="V61" s="22">
        <f>IFERROR(+Table!#REF!/Table!#REF!,0)</f>
        <v>0</v>
      </c>
    </row>
    <row r="62" spans="1:22" x14ac:dyDescent="0.25">
      <c r="A62" s="7"/>
      <c r="B62" s="4" t="s">
        <v>13</v>
      </c>
      <c r="C62" s="22">
        <f>IFERROR(+Table!C76/Table!C$73,0)</f>
        <v>6.8050102822957564E-2</v>
      </c>
      <c r="D62" s="22">
        <f>IFERROR(+Table!D76/Table!D$73,0)</f>
        <v>7.0263255469039679E-2</v>
      </c>
      <c r="E62" s="22">
        <f>IFERROR(+Table!E76/Table!E$73,0)</f>
        <v>7.1820175438596492E-2</v>
      </c>
      <c r="F62" s="22">
        <f>IFERROR(+Table!F76/Table!F$73,0)</f>
        <v>7.2772016171559151E-2</v>
      </c>
      <c r="G62" s="22">
        <f>IFERROR(+Table!G76/Table!G$73,0)</f>
        <v>7.7608360459139963E-2</v>
      </c>
      <c r="H62" s="22">
        <f>IFERROR(+Table!H76/Table!H$73,0)</f>
        <v>7.9665271966527201E-2</v>
      </c>
      <c r="I62" s="22">
        <f>IFERROR(+Table!I76/Table!I$73,0)</f>
        <v>8.3672086720867206E-2</v>
      </c>
      <c r="J62" s="22">
        <f>IFERROR(+Table!J76/Table!J$73,0)</f>
        <v>8.4168336673346694E-2</v>
      </c>
      <c r="K62" s="22">
        <f>IFERROR(+Table!K76/Table!K$73,0)</f>
        <v>8.4058941728064301E-2</v>
      </c>
      <c r="L62" s="22">
        <f>IFERROR(+Table!L76/Table!L$73,0)</f>
        <v>8.5619285120532004E-2</v>
      </c>
      <c r="N62" s="22">
        <f>IFERROR(+Table!#REF!/Table!#REF!,0)</f>
        <v>0</v>
      </c>
      <c r="O62" s="22">
        <f>IFERROR(+Table!#REF!/Table!#REF!,0)</f>
        <v>0</v>
      </c>
      <c r="P62" s="22">
        <f>IFERROR(+Table!#REF!/Table!#REF!,0)</f>
        <v>0</v>
      </c>
      <c r="Q62" s="22">
        <f>IFERROR(+Table!#REF!/Table!#REF!,0)</f>
        <v>0</v>
      </c>
      <c r="R62" s="22">
        <f>IFERROR(+Table!#REF!/Table!#REF!,0)</f>
        <v>0</v>
      </c>
      <c r="S62" s="22">
        <f>IFERROR(+Table!#REF!/Table!#REF!,0)</f>
        <v>0</v>
      </c>
      <c r="T62" s="22">
        <f>IFERROR(+Table!#REF!/Table!#REF!,0)</f>
        <v>0</v>
      </c>
      <c r="U62" s="22">
        <f>IFERROR(+Table!#REF!/Table!#REF!,0)</f>
        <v>0</v>
      </c>
      <c r="V62" s="22">
        <f>IFERROR(+Table!#REF!/Table!#REF!,0)</f>
        <v>0</v>
      </c>
    </row>
    <row r="63" spans="1:22" x14ac:dyDescent="0.25">
      <c r="A63" s="7"/>
      <c r="B63" s="4" t="s">
        <v>6</v>
      </c>
      <c r="C63" s="22">
        <f>IFERROR(+Table!C77/Table!C$73,0)</f>
        <v>1.7199476537670594E-2</v>
      </c>
      <c r="D63" s="22">
        <f>IFERROR(+Table!D77/Table!D$73,0)</f>
        <v>1.7055988134964777E-2</v>
      </c>
      <c r="E63" s="22">
        <f>IFERROR(+Table!E77/Table!E$73,0)</f>
        <v>1.6081871345029239E-2</v>
      </c>
      <c r="F63" s="22">
        <f>IFERROR(+Table!F77/Table!F$73,0)</f>
        <v>1.669889259975391E-2</v>
      </c>
      <c r="G63" s="22">
        <f>IFERROR(+Table!G77/Table!G$73,0)</f>
        <v>1.8845297241733769E-2</v>
      </c>
      <c r="H63" s="22">
        <f>IFERROR(+Table!H77/Table!H$73,0)</f>
        <v>2.0083682008368201E-2</v>
      </c>
      <c r="I63" s="22">
        <f>IFERROR(+Table!I77/Table!I$73,0)</f>
        <v>2.0663956639566397E-2</v>
      </c>
      <c r="J63" s="22">
        <f>IFERROR(+Table!J77/Table!J$73,0)</f>
        <v>2.0207080828323315E-2</v>
      </c>
      <c r="K63" s="22">
        <f>IFERROR(+Table!K77/Table!K$73,0)</f>
        <v>2.1265907568653718E-2</v>
      </c>
      <c r="L63" s="22">
        <f>IFERROR(+Table!L77/Table!L$73,0)</f>
        <v>2.2277639235245221E-2</v>
      </c>
      <c r="N63" s="22">
        <f>IFERROR(+Table!#REF!/Table!#REF!,0)</f>
        <v>0</v>
      </c>
      <c r="O63" s="22">
        <f>IFERROR(+Table!#REF!/Table!#REF!,0)</f>
        <v>0</v>
      </c>
      <c r="P63" s="22">
        <f>IFERROR(+Table!#REF!/Table!#REF!,0)</f>
        <v>0</v>
      </c>
      <c r="Q63" s="22">
        <f>IFERROR(+Table!#REF!/Table!#REF!,0)</f>
        <v>0</v>
      </c>
      <c r="R63" s="22">
        <f>IFERROR(+Table!#REF!/Table!#REF!,0)</f>
        <v>0</v>
      </c>
      <c r="S63" s="22">
        <f>IFERROR(+Table!#REF!/Table!#REF!,0)</f>
        <v>0</v>
      </c>
      <c r="T63" s="22">
        <f>IFERROR(+Table!#REF!/Table!#REF!,0)</f>
        <v>0</v>
      </c>
      <c r="U63" s="22">
        <f>IFERROR(+Table!#REF!/Table!#REF!,0)</f>
        <v>0</v>
      </c>
      <c r="V63" s="22">
        <f>IFERROR(+Table!#REF!/Table!#REF!,0)</f>
        <v>0</v>
      </c>
    </row>
    <row r="64" spans="1:22" x14ac:dyDescent="0.25">
      <c r="A64" s="4"/>
      <c r="B64" s="4" t="s">
        <v>7</v>
      </c>
      <c r="C64" s="22">
        <f>IFERROR(+Table!C78/Table!C$73,0)</f>
        <v>0</v>
      </c>
      <c r="D64" s="22">
        <f>IFERROR(+Table!D78/Table!D$73,0)</f>
        <v>3.707823507601038E-4</v>
      </c>
      <c r="E64" s="22">
        <f>IFERROR(+Table!E78/Table!E$73,0)</f>
        <v>3.6549707602339179E-4</v>
      </c>
      <c r="F64" s="22">
        <f>IFERROR(+Table!F78/Table!F$73,0)</f>
        <v>5.2733345051854451E-4</v>
      </c>
      <c r="G64" s="22">
        <f>IFERROR(+Table!G78/Table!G$73,0)</f>
        <v>3.4264176803152307E-4</v>
      </c>
      <c r="H64" s="22">
        <f>IFERROR(+Table!H78/Table!H$73,0)</f>
        <v>3.3472803347280337E-4</v>
      </c>
      <c r="I64" s="22">
        <f>IFERROR(+Table!I78/Table!I$73,0)</f>
        <v>3.3875338753387534E-4</v>
      </c>
      <c r="J64" s="22">
        <f>IFERROR(+Table!J78/Table!J$73,0)</f>
        <v>6.680026720106881E-4</v>
      </c>
      <c r="K64" s="22">
        <f>IFERROR(+Table!K78/Table!K$73,0)</f>
        <v>5.0234427327528462E-4</v>
      </c>
      <c r="L64" s="22">
        <f>IFERROR(+Table!L78/Table!L$73,0)</f>
        <v>6.6500415627597672E-4</v>
      </c>
      <c r="N64" s="22">
        <f>IFERROR(+Table!#REF!/Table!#REF!,0)</f>
        <v>0</v>
      </c>
      <c r="O64" s="22">
        <f>IFERROR(+Table!#REF!/Table!#REF!,0)</f>
        <v>0</v>
      </c>
      <c r="P64" s="22">
        <f>IFERROR(+Table!#REF!/Table!#REF!,0)</f>
        <v>0</v>
      </c>
      <c r="Q64" s="22">
        <f>IFERROR(+Table!#REF!/Table!#REF!,0)</f>
        <v>0</v>
      </c>
      <c r="R64" s="22">
        <f>IFERROR(+Table!#REF!/Table!#REF!,0)</f>
        <v>0</v>
      </c>
      <c r="S64" s="22">
        <f>IFERROR(+Table!#REF!/Table!#REF!,0)</f>
        <v>0</v>
      </c>
      <c r="T64" s="22">
        <f>IFERROR(+Table!#REF!/Table!#REF!,0)</f>
        <v>0</v>
      </c>
      <c r="U64" s="22">
        <f>IFERROR(+Table!#REF!/Table!#REF!,0)</f>
        <v>0</v>
      </c>
      <c r="V64" s="22">
        <f>IFERROR(+Table!#REF!/Table!#REF!,0)</f>
        <v>0</v>
      </c>
    </row>
    <row r="65" spans="1:22" x14ac:dyDescent="0.25">
      <c r="A65" s="4"/>
      <c r="B65" s="4" t="s">
        <v>20</v>
      </c>
      <c r="C65" s="22">
        <f>IFERROR(+Table!C79/Table!C$73,0)</f>
        <v>2.4303608151056274E-3</v>
      </c>
      <c r="D65" s="22">
        <f>IFERROR(+Table!D79/Table!D$73,0)</f>
        <v>2.7808676307007787E-3</v>
      </c>
      <c r="E65" s="22">
        <f>IFERROR(+Table!E79/Table!E$73,0)</f>
        <v>2.5584795321637425E-3</v>
      </c>
      <c r="F65" s="22">
        <f>IFERROR(+Table!F79/Table!F$73,0)</f>
        <v>1.9335559852346634E-3</v>
      </c>
      <c r="G65" s="22">
        <f>IFERROR(+Table!G79/Table!G$73,0)</f>
        <v>2.7411341442521845E-3</v>
      </c>
      <c r="H65" s="22">
        <f>IFERROR(+Table!H79/Table!H$73,0)</f>
        <v>2.3430962343096236E-3</v>
      </c>
      <c r="I65" s="22">
        <f>IFERROR(+Table!I79/Table!I$73,0)</f>
        <v>2.540650406504065E-3</v>
      </c>
      <c r="J65" s="22">
        <f>IFERROR(+Table!J79/Table!J$73,0)</f>
        <v>2.1710086840347363E-3</v>
      </c>
      <c r="K65" s="22">
        <f>IFERROR(+Table!K79/Table!K$73,0)</f>
        <v>2.8466175485599462E-3</v>
      </c>
      <c r="L65" s="22">
        <f>IFERROR(+Table!L79/Table!L$73,0)</f>
        <v>2.3275145469659184E-3</v>
      </c>
      <c r="N65" s="22">
        <f>IFERROR(+Table!#REF!/Table!#REF!,0)</f>
        <v>0</v>
      </c>
      <c r="O65" s="22">
        <f>IFERROR(+Table!#REF!/Table!#REF!,0)</f>
        <v>0</v>
      </c>
      <c r="P65" s="22">
        <f>IFERROR(+Table!#REF!/Table!#REF!,0)</f>
        <v>0</v>
      </c>
      <c r="Q65" s="22">
        <f>IFERROR(+Table!#REF!/Table!#REF!,0)</f>
        <v>0</v>
      </c>
      <c r="R65" s="22">
        <f>IFERROR(+Table!#REF!/Table!#REF!,0)</f>
        <v>0</v>
      </c>
      <c r="S65" s="22">
        <f>IFERROR(+Table!#REF!/Table!#REF!,0)</f>
        <v>0</v>
      </c>
      <c r="T65" s="22">
        <f>IFERROR(+Table!#REF!/Table!#REF!,0)</f>
        <v>0</v>
      </c>
      <c r="U65" s="22">
        <f>IFERROR(+Table!#REF!/Table!#REF!,0)</f>
        <v>0</v>
      </c>
      <c r="V65" s="22">
        <f>IFERROR(+Table!#REF!/Table!#REF!,0)</f>
        <v>0</v>
      </c>
    </row>
    <row r="66" spans="1:22" x14ac:dyDescent="0.25">
      <c r="A66" s="4"/>
      <c r="B66" s="4" t="s">
        <v>21</v>
      </c>
      <c r="C66" s="22">
        <f>IFERROR(+Table!C80/Table!C$73,0)</f>
        <v>9.3475415965601051E-4</v>
      </c>
      <c r="D66" s="22">
        <f>IFERROR(+Table!D80/Table!D$73,0)</f>
        <v>9.2695587690025958E-4</v>
      </c>
      <c r="E66" s="22">
        <f>IFERROR(+Table!E80/Table!E$73,0)</f>
        <v>1.4619883040935672E-3</v>
      </c>
      <c r="F66" s="22">
        <f>IFERROR(+Table!F80/Table!F$73,0)</f>
        <v>1.4062225347161188E-3</v>
      </c>
      <c r="G66" s="22">
        <f>IFERROR(+Table!G80/Table!G$73,0)</f>
        <v>1.5418879561418537E-3</v>
      </c>
      <c r="H66" s="22">
        <f>IFERROR(+Table!H80/Table!H$73,0)</f>
        <v>2.1757322175732217E-3</v>
      </c>
      <c r="I66" s="22">
        <f>IFERROR(+Table!I80/Table!I$73,0)</f>
        <v>2.2018970189701895E-3</v>
      </c>
      <c r="J66" s="22">
        <f>IFERROR(+Table!J80/Table!J$73,0)</f>
        <v>2.1710086840347363E-3</v>
      </c>
      <c r="K66" s="22">
        <f>IFERROR(+Table!K80/Table!K$73,0)</f>
        <v>2.5117213663764233E-3</v>
      </c>
      <c r="L66" s="22">
        <f>IFERROR(+Table!L80/Table!L$73,0)</f>
        <v>2.6600166251039069E-3</v>
      </c>
      <c r="N66" s="22">
        <f>IFERROR(+Table!#REF!/Table!#REF!,0)</f>
        <v>0</v>
      </c>
      <c r="O66" s="22">
        <f>IFERROR(+Table!#REF!/Table!#REF!,0)</f>
        <v>0</v>
      </c>
      <c r="P66" s="22">
        <f>IFERROR(+Table!#REF!/Table!#REF!,0)</f>
        <v>0</v>
      </c>
      <c r="Q66" s="22">
        <f>IFERROR(+Table!#REF!/Table!#REF!,0)</f>
        <v>0</v>
      </c>
      <c r="R66" s="22">
        <f>IFERROR(+Table!#REF!/Table!#REF!,0)</f>
        <v>0</v>
      </c>
      <c r="S66" s="22">
        <f>IFERROR(+Table!#REF!/Table!#REF!,0)</f>
        <v>0</v>
      </c>
      <c r="T66" s="22">
        <f>IFERROR(+Table!#REF!/Table!#REF!,0)</f>
        <v>0</v>
      </c>
      <c r="U66" s="22">
        <f>IFERROR(+Table!#REF!/Table!#REF!,0)</f>
        <v>0</v>
      </c>
      <c r="V66" s="22">
        <f>IFERROR(+Table!#REF!/Table!#REF!,0)</f>
        <v>0</v>
      </c>
    </row>
    <row r="67" spans="1:22" x14ac:dyDescent="0.25">
      <c r="A67" s="4"/>
      <c r="B67" s="4" t="s">
        <v>8</v>
      </c>
      <c r="C67" s="22">
        <f>IFERROR(+Table!C81/Table!C$73,0)</f>
        <v>0.70667414469994394</v>
      </c>
      <c r="D67" s="22">
        <f>IFERROR(+Table!D81/Table!D$73,0)</f>
        <v>0.70652576937337785</v>
      </c>
      <c r="E67" s="22">
        <f>IFERROR(+Table!E81/Table!E$73,0)</f>
        <v>0.70175438596491224</v>
      </c>
      <c r="F67" s="22">
        <f>IFERROR(+Table!F81/Table!F$73,0)</f>
        <v>0.68746704165934258</v>
      </c>
      <c r="G67" s="22">
        <f>IFERROR(+Table!G81/Table!G$73,0)</f>
        <v>0.67620352921021076</v>
      </c>
      <c r="H67" s="22">
        <f>IFERROR(+Table!H81/Table!H$73,0)</f>
        <v>0.67246861924686196</v>
      </c>
      <c r="I67" s="22">
        <f>IFERROR(+Table!I81/Table!I$73,0)</f>
        <v>0.66852981029810299</v>
      </c>
      <c r="J67" s="22">
        <f>IFERROR(+Table!J81/Table!J$73,0)</f>
        <v>0.66082164328657311</v>
      </c>
      <c r="K67" s="22">
        <f>IFERROR(+Table!K81/Table!K$73,0)</f>
        <v>0.65321500334896188</v>
      </c>
      <c r="L67" s="22">
        <f>IFERROR(+Table!L81/Table!L$73,0)</f>
        <v>0.64887780548628426</v>
      </c>
      <c r="N67" s="22">
        <f>IFERROR(+Table!#REF!/Table!#REF!,0)</f>
        <v>0</v>
      </c>
      <c r="O67" s="22">
        <f>IFERROR(+Table!#REF!/Table!#REF!,0)</f>
        <v>0</v>
      </c>
      <c r="P67" s="22">
        <f>IFERROR(+Table!#REF!/Table!#REF!,0)</f>
        <v>0</v>
      </c>
      <c r="Q67" s="22">
        <f>IFERROR(+Table!#REF!/Table!#REF!,0)</f>
        <v>0</v>
      </c>
      <c r="R67" s="22">
        <f>IFERROR(+Table!#REF!/Table!#REF!,0)</f>
        <v>0</v>
      </c>
      <c r="S67" s="22">
        <f>IFERROR(+Table!#REF!/Table!#REF!,0)</f>
        <v>0</v>
      </c>
      <c r="T67" s="22">
        <f>IFERROR(+Table!#REF!/Table!#REF!,0)</f>
        <v>0</v>
      </c>
      <c r="U67" s="22">
        <f>IFERROR(+Table!#REF!/Table!#REF!,0)</f>
        <v>0</v>
      </c>
      <c r="V67" s="22">
        <f>IFERROR(+Table!#REF!/Table!#REF!,0)</f>
        <v>0</v>
      </c>
    </row>
    <row r="68" spans="1:22" hidden="1" x14ac:dyDescent="0.25">
      <c r="A68" s="4"/>
      <c r="B68" s="4" t="s">
        <v>9</v>
      </c>
      <c r="C68" s="22">
        <f>IFERROR(+Table!C82/Table!C$73,0)</f>
        <v>0.12693961488128622</v>
      </c>
      <c r="D68" s="22">
        <f>IFERROR(+Table!D82/Table!D$73,0)</f>
        <v>0.12995921394141638</v>
      </c>
      <c r="E68" s="22">
        <f>IFERROR(+Table!E82/Table!E$73,0)</f>
        <v>0.12938596491228072</v>
      </c>
      <c r="F68" s="22">
        <f>IFERROR(+Table!F82/Table!F$73,0)</f>
        <v>0.14659869924415539</v>
      </c>
      <c r="G68" s="22">
        <f>IFERROR(+Table!G82/Table!G$73,0)</f>
        <v>0.14613671406544457</v>
      </c>
      <c r="H68" s="22">
        <f>IFERROR(+Table!H82/Table!H$73,0)</f>
        <v>0.14443514644351466</v>
      </c>
      <c r="I68" s="22">
        <f>IFERROR(+Table!I82/Table!I$73,0)</f>
        <v>0.14684959349593496</v>
      </c>
      <c r="J68" s="22">
        <f>IFERROR(+Table!J82/Table!J$73,0)</f>
        <v>0.15247160988643954</v>
      </c>
      <c r="K68" s="22">
        <f>IFERROR(+Table!K82/Table!K$73,0)</f>
        <v>0.16075016744809109</v>
      </c>
      <c r="L68" s="22">
        <f>IFERROR(+Table!L82/Table!L$73,0)</f>
        <v>0.16242726517040731</v>
      </c>
      <c r="N68" s="22">
        <f>IFERROR(+Table!#REF!/Table!#REF!,0)</f>
        <v>0</v>
      </c>
      <c r="O68" s="22">
        <f>IFERROR(+Table!#REF!/Table!#REF!,0)</f>
        <v>0</v>
      </c>
      <c r="P68" s="22">
        <f>IFERROR(+Table!#REF!/Table!#REF!,0)</f>
        <v>0</v>
      </c>
      <c r="Q68" s="22">
        <f>IFERROR(+Table!#REF!/Table!#REF!,0)</f>
        <v>0</v>
      </c>
      <c r="R68" s="22">
        <f>IFERROR(+Table!#REF!/Table!#REF!,0)</f>
        <v>0</v>
      </c>
      <c r="S68" s="22">
        <f>IFERROR(+Table!#REF!/Table!#REF!,0)</f>
        <v>0</v>
      </c>
      <c r="T68" s="22">
        <f>IFERROR(+Table!#REF!/Table!#REF!,0)</f>
        <v>0</v>
      </c>
      <c r="U68" s="22">
        <f>IFERROR(+Table!#REF!/Table!#REF!,0)</f>
        <v>0</v>
      </c>
      <c r="V68" s="22">
        <f>IFERROR(+Table!#REF!/Table!#REF!,0)</f>
        <v>0</v>
      </c>
    </row>
    <row r="69" spans="1:22" x14ac:dyDescent="0.25">
      <c r="A69" s="4"/>
      <c r="B69" s="14" t="s">
        <v>10</v>
      </c>
      <c r="C69" s="22">
        <f>IFERROR(+Table!C83/Table!C$73,0)</f>
        <v>4.823331463825014E-2</v>
      </c>
      <c r="D69" s="22">
        <f>IFERROR(+Table!D83/Table!D$73,0)</f>
        <v>4.1713014460511677E-2</v>
      </c>
      <c r="E69" s="22">
        <f>IFERROR(+Table!E83/Table!E$73,0)</f>
        <v>4.4407894736842105E-2</v>
      </c>
      <c r="F69" s="22">
        <f>IFERROR(+Table!F83/Table!F$73,0)</f>
        <v>3.9725786605730354E-2</v>
      </c>
      <c r="G69" s="22">
        <f>IFERROR(+Table!G83/Table!G$73,0)</f>
        <v>4.4029467192050711E-2</v>
      </c>
      <c r="H69" s="22">
        <f>IFERROR(+Table!H83/Table!H$73,0)</f>
        <v>4.6025104602510462E-2</v>
      </c>
      <c r="I69" s="22">
        <f>IFERROR(+Table!I83/Table!I$73,0)</f>
        <v>4.1666666666666664E-2</v>
      </c>
      <c r="J69" s="22">
        <f>IFERROR(+Table!J83/Table!J$73,0)</f>
        <v>4.4756179024716097E-2</v>
      </c>
      <c r="K69" s="22">
        <f>IFERROR(+Table!K83/Table!K$73,0)</f>
        <v>4.2866711319490956E-2</v>
      </c>
      <c r="L69" s="22">
        <f>IFERROR(+Table!L83/Table!L$73,0)</f>
        <v>4.139650872817955E-2</v>
      </c>
      <c r="N69" s="22">
        <f>IFERROR(+Table!#REF!/Table!#REF!,0)</f>
        <v>0</v>
      </c>
      <c r="O69" s="22">
        <f>IFERROR(+Table!#REF!/Table!#REF!,0)</f>
        <v>0</v>
      </c>
      <c r="P69" s="22">
        <f>IFERROR(+Table!#REF!/Table!#REF!,0)</f>
        <v>0</v>
      </c>
      <c r="Q69" s="22">
        <f>IFERROR(+Table!#REF!/Table!#REF!,0)</f>
        <v>0</v>
      </c>
      <c r="R69" s="22">
        <f>IFERROR(+Table!#REF!/Table!#REF!,0)</f>
        <v>0</v>
      </c>
      <c r="S69" s="22">
        <f>IFERROR(+Table!#REF!/Table!#REF!,0)</f>
        <v>0</v>
      </c>
      <c r="T69" s="22">
        <f>IFERROR(+Table!#REF!/Table!#REF!,0)</f>
        <v>0</v>
      </c>
      <c r="U69" s="22">
        <f>IFERROR(+Table!#REF!/Table!#REF!,0)</f>
        <v>0</v>
      </c>
      <c r="V69" s="22">
        <f>IFERROR(+Table!#REF!/Table!#REF!,0)</f>
        <v>0</v>
      </c>
    </row>
    <row r="78" spans="1:22" x14ac:dyDescent="0.25">
      <c r="A78" s="7" t="s">
        <v>17</v>
      </c>
    </row>
    <row r="79" spans="1:22" x14ac:dyDescent="0.25">
      <c r="B79" s="4" t="s">
        <v>12</v>
      </c>
      <c r="C79" s="37">
        <f>IFERROR(SUM(Table!C31:C32,Table!C34:C36)/Table!C30,0)</f>
        <v>6.9925742574257432E-2</v>
      </c>
      <c r="D79" s="37">
        <f>IFERROR(SUM(Table!D31:D32,Table!D34:D36)/Table!D30,0)</f>
        <v>7.1611253196930943E-2</v>
      </c>
      <c r="E79" s="37">
        <f>IFERROR(SUM(Table!E31:E32,Table!E34:E36)/Table!E30,0)</f>
        <v>7.0026178010471202E-2</v>
      </c>
      <c r="F79" s="37">
        <f>IFERROR(SUM(Table!F31:F32,Table!F34:F36)/Table!F30,0)</f>
        <v>7.1899736147757257E-2</v>
      </c>
      <c r="G79" s="37">
        <f>IFERROR(SUM(Table!G31:G32,Table!G34:G36)/Table!G30,0)</f>
        <v>7.286096256684492E-2</v>
      </c>
      <c r="H79" s="37">
        <f>IFERROR(SUM(Table!H31:H32,Table!H34:H36)/Table!H30,0)</f>
        <v>7.2053872053872051E-2</v>
      </c>
      <c r="I79" s="37">
        <f>IFERROR(SUM(Table!I31:I32,Table!I34:I36)/Table!I30,0)</f>
        <v>7.5871496924128506E-2</v>
      </c>
      <c r="J79" s="37">
        <f>IFERROR(SUM(Table!J31:J32,Table!J34:J36)/Table!J30,0)</f>
        <v>7.5328265376641321E-2</v>
      </c>
      <c r="K79" s="37">
        <f>IFERROR(SUM(Table!K31:K32,Table!K34:K36)/Table!K30,0)</f>
        <v>7.7940153096729303E-2</v>
      </c>
      <c r="L79" s="37">
        <f>IFERROR(SUM(Table!L31:L32,Table!L34:L36)/Table!L30,0)</f>
        <v>8.1023454157782518E-2</v>
      </c>
    </row>
    <row r="80" spans="1:22" x14ac:dyDescent="0.25">
      <c r="B80" s="4" t="s">
        <v>4</v>
      </c>
      <c r="C80" s="37">
        <f>IFERROR(SUM(Table!C48:C49,Table!C51:C53)/Table!C47,0)</f>
        <v>5.7101024890190338E-2</v>
      </c>
      <c r="D80" s="37">
        <f>IFERROR(SUM(Table!D48:D49,Table!D51:D53)/Table!D47,0)</f>
        <v>6.4690026954177901E-2</v>
      </c>
      <c r="E80" s="37">
        <f>IFERROR(SUM(Table!E48:E49,Table!E51:E53)/Table!E47,0)</f>
        <v>6.9356872635561159E-2</v>
      </c>
      <c r="F80" s="37">
        <f>IFERROR(SUM(Table!F48:F49,Table!F51:F53)/Table!F47,0)</f>
        <v>7.5560802833530102E-2</v>
      </c>
      <c r="G80" s="37">
        <f>IFERROR(SUM(Table!G48:G49,Table!G51:G53)/Table!G47,0)</f>
        <v>7.7441077441077436E-2</v>
      </c>
      <c r="H80" s="37">
        <f>IFERROR(SUM(Table!H48:H49,Table!H51:H53)/Table!H47,0)</f>
        <v>8.2177161152614725E-2</v>
      </c>
      <c r="I80" s="37">
        <f>IFERROR(SUM(Table!I48:I49,Table!I51:I53)/Table!I47,0)</f>
        <v>8.0459770114942528E-2</v>
      </c>
      <c r="J80" s="37">
        <f>IFERROR(SUM(Table!J48:J49,Table!J51:J53)/Table!J47,0)</f>
        <v>7.3588709677419359E-2</v>
      </c>
      <c r="K80" s="37">
        <f>IFERROR(SUM(Table!K48:K49,Table!K51:K53)/Table!K47,0)</f>
        <v>5.9288537549407112E-2</v>
      </c>
      <c r="L80" s="37">
        <f>IFERROR(SUM(Table!L48:L49,Table!L51:L53)/Table!L47,0)</f>
        <v>6.2441752096924513E-2</v>
      </c>
    </row>
    <row r="81" spans="2:12" x14ac:dyDescent="0.25">
      <c r="B81" s="4" t="s">
        <v>11</v>
      </c>
      <c r="C81" s="37">
        <f>IFERROR(SUM(Table!C61:C62,Table!C64:C66)/(Table!C60),0)</f>
        <v>3.6393442622950821E-2</v>
      </c>
      <c r="D81" s="37">
        <f>IFERROR(SUM(Table!D61:D62,Table!D64:D66)/(Table!D60),0)</f>
        <v>3.6593264248704661E-2</v>
      </c>
      <c r="E81" s="37">
        <f>IFERROR(SUM(Table!E61:E62,Table!E64:E66)/(Table!E60),0)</f>
        <v>3.7448429070136464E-2</v>
      </c>
      <c r="F81" s="37">
        <f>IFERROR(SUM(Table!F61:F62,Table!F64:F66)/(Table!F60),0)</f>
        <v>3.6981358989777509E-2</v>
      </c>
      <c r="G81" s="37">
        <f>IFERROR(SUM(Table!G61:G62,Table!G64:G66)/(Table!G60),0)</f>
        <v>4.0579710144927533E-2</v>
      </c>
      <c r="H81" s="37">
        <f>IFERROR(SUM(Table!H61:H62,Table!H64:H66)/(Table!H60),0)</f>
        <v>4.1092034900084437E-2</v>
      </c>
      <c r="I81" s="37">
        <f>IFERROR(SUM(Table!I61:I62,Table!I64:I66)/(Table!I60),0)</f>
        <v>4.2766934557979336E-2</v>
      </c>
      <c r="J81" s="37">
        <f>IFERROR(SUM(Table!J61:J62,Table!J64:J66)/(Table!J60),0)</f>
        <v>4.2547196393350237E-2</v>
      </c>
      <c r="K81" s="37">
        <f>IFERROR(SUM(Table!K61:K62,Table!K64:K66)/(Table!K60),0)</f>
        <v>4.7118932727788818E-2</v>
      </c>
      <c r="L81" s="37">
        <f>IFERROR(SUM(Table!L61:L62,Table!L64:L66)/(Table!L60),0)</f>
        <v>4.922206506364922E-2</v>
      </c>
    </row>
    <row r="82" spans="2:12" x14ac:dyDescent="0.25">
      <c r="B82" s="4" t="s">
        <v>0</v>
      </c>
      <c r="C82" s="37">
        <f>IFERROR(SUM(Table!C74:C75,Table!C77:C79)/Table!C73,0)</f>
        <v>4.9168068797906153E-2</v>
      </c>
      <c r="D82" s="37">
        <f>IFERROR(SUM(Table!D74:D75,Table!D77:D79)/Table!D73,0)</f>
        <v>5.061179087875417E-2</v>
      </c>
      <c r="E82" s="37">
        <f>IFERROR(SUM(Table!E74:E75,Table!E77:E79)/Table!E73,0)</f>
        <v>5.1169590643274851E-2</v>
      </c>
      <c r="F82" s="37">
        <f>IFERROR(SUM(Table!F74:F75,Table!F77:F79)/Table!F73,0)</f>
        <v>5.2030233784496394E-2</v>
      </c>
      <c r="G82" s="37">
        <f>IFERROR(SUM(Table!G74:G75,Table!G77:G79)/Table!G73,0)</f>
        <v>5.4480041117012164E-2</v>
      </c>
      <c r="H82" s="37">
        <f>IFERROR(SUM(Table!H74:H75,Table!H77:H79)/Table!H73,0)</f>
        <v>5.5230125523012555E-2</v>
      </c>
      <c r="I82" s="37">
        <f>IFERROR(SUM(Table!I74:I75,Table!I77:I79)/Table!I73,0)</f>
        <v>5.7079945799457993E-2</v>
      </c>
      <c r="J82" s="37">
        <f>IFERROR(SUM(Table!J74:J75,Table!J77:J79)/Table!J73,0)</f>
        <v>5.561122244488978E-2</v>
      </c>
      <c r="K82" s="37">
        <f>IFERROR(SUM(Table!K74:K75,Table!K77:K79)/Table!K73,0)</f>
        <v>5.6597454789015407E-2</v>
      </c>
      <c r="L82" s="37">
        <f>IFERROR(SUM(Table!L74:L75,Table!L77:L79)/Table!L73,0)</f>
        <v>5.9019118869492931E-2</v>
      </c>
    </row>
  </sheetData>
  <printOptions horizontalCentered="1" verticalCentered="1"/>
  <pageMargins left="0.45" right="0.45" top="0.75" bottom="0.75" header="0.25" footer="0.3"/>
  <pageSetup scale="83" orientation="portrait" horizontalDpi="1200" verticalDpi="1200" r:id="rId1"/>
  <headerFooter scaleWithDoc="0">
    <oddFooter>&amp;R&amp;"+,Italic"&amp;8Information and Resource Management, Office of the Provost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</vt:lpstr>
      <vt:lpstr>Charts</vt:lpstr>
      <vt:lpstr>Pcts (Not to Print) Revised</vt:lpstr>
      <vt:lpstr>Charts!Print_Area</vt:lpstr>
      <vt:lpstr>'Pcts (Not to Print) Revised'!Print_Area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2023-03-03T01:43:43Z</cp:lastPrinted>
  <dcterms:created xsi:type="dcterms:W3CDTF">2015-12-04T21:49:47Z</dcterms:created>
  <dcterms:modified xsi:type="dcterms:W3CDTF">2024-02-15T21:18:55Z</dcterms:modified>
</cp:coreProperties>
</file>