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46B85A80-4679-4C17-9A70-AD037253A070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Non-Federal" sheetId="4" r:id="rId1"/>
  </sheets>
  <definedNames>
    <definedName name="_xlnm.Print_Area" localSheetId="0">'Non-Federal'!$A$1:$K$35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4" l="1"/>
  <c r="C41" i="4" s="1"/>
  <c r="D40" i="4"/>
  <c r="E40" i="4"/>
  <c r="F40" i="4"/>
  <c r="F41" i="4" s="1"/>
  <c r="G40" i="4"/>
  <c r="H40" i="4"/>
  <c r="H41" i="4" s="1"/>
  <c r="I40" i="4"/>
  <c r="J40" i="4"/>
  <c r="K40" i="4"/>
  <c r="G41" i="4" l="1"/>
  <c r="E41" i="4"/>
  <c r="K41" i="4"/>
  <c r="J41" i="4"/>
  <c r="D41" i="4"/>
  <c r="I41" i="4"/>
  <c r="J16" i="4"/>
  <c r="I16" i="4"/>
  <c r="H16" i="4"/>
  <c r="G16" i="4"/>
  <c r="F16" i="4"/>
  <c r="E16" i="4"/>
  <c r="D16" i="4"/>
  <c r="C16" i="4"/>
  <c r="B16" i="4"/>
  <c r="B39" i="4"/>
  <c r="C39" i="4"/>
  <c r="D39" i="4"/>
  <c r="E39" i="4"/>
  <c r="F39" i="4"/>
  <c r="N28" i="4"/>
  <c r="K16" i="4"/>
  <c r="K39" i="4" l="1"/>
  <c r="J39" i="4"/>
  <c r="I39" i="4"/>
  <c r="H39" i="4"/>
  <c r="G39" i="4"/>
  <c r="N26" i="4"/>
  <c r="N27" i="4"/>
  <c r="N24" i="4"/>
  <c r="N25" i="4"/>
  <c r="N22" i="4"/>
  <c r="N23" i="4"/>
  <c r="N29" i="4" l="1"/>
  <c r="O23" i="4" s="1"/>
  <c r="O26" i="4" l="1"/>
  <c r="O24" i="4"/>
  <c r="O27" i="4"/>
  <c r="O25" i="4"/>
  <c r="O22" i="4"/>
  <c r="O28" i="4"/>
  <c r="O29" i="4" l="1"/>
</calcChain>
</file>

<file path=xl/sharedStrings.xml><?xml version="1.0" encoding="utf-8"?>
<sst xmlns="http://schemas.openxmlformats.org/spreadsheetml/2006/main" count="36" uniqueCount="30">
  <si>
    <t>2013-14</t>
  </si>
  <si>
    <t>2014-15</t>
  </si>
  <si>
    <t>Medicine</t>
  </si>
  <si>
    <t>Other Administrative Units</t>
  </si>
  <si>
    <t>Public Health</t>
  </si>
  <si>
    <t>Liberal Arts and Sciences</t>
  </si>
  <si>
    <t>Engineering</t>
  </si>
  <si>
    <t>Pharmacy</t>
  </si>
  <si>
    <t>Education</t>
  </si>
  <si>
    <t>Dentistry</t>
  </si>
  <si>
    <t>Nursing</t>
  </si>
  <si>
    <t>Graduate College</t>
  </si>
  <si>
    <t>Business</t>
  </si>
  <si>
    <t>Law</t>
  </si>
  <si>
    <t>Total</t>
  </si>
  <si>
    <t>Annual % Change in Total Research Awards</t>
  </si>
  <si>
    <t>Source: UI Research Information System (UIRIS)</t>
  </si>
  <si>
    <t>2015-16</t>
  </si>
  <si>
    <t>2016-17</t>
  </si>
  <si>
    <t>2017-18</t>
  </si>
  <si>
    <t>2018-19</t>
  </si>
  <si>
    <t>Other Colleges</t>
  </si>
  <si>
    <t>Non-Federal Research Awards by College (in millions)</t>
  </si>
  <si>
    <t>2019-20</t>
  </si>
  <si>
    <t>2020-21</t>
  </si>
  <si>
    <t>2021-22</t>
  </si>
  <si>
    <t>2022-23</t>
  </si>
  <si>
    <t>Collegiate Units</t>
  </si>
  <si>
    <t>Note: The negative amount shown in Other Administrative Units in FY23 resulted from a contract timing issue that will be offset in FY24.  Other Administrative Units are excluded</t>
  </si>
  <si>
    <t xml:space="preserve">  from the charts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</si>
</sst>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_);_(&quot;$&quot;* \(#,##0.0\);_(&quot;$&quot;* &quot;-&quot;??_);_(@_)"/>
  </numFmts>
  <fonts count="1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i/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1" fillId="0" borderId="0" xfId="0" applyFont="1"/>
    <xf numFmtId="16" fontId="1" fillId="0" borderId="0" xfId="0" quotePrefix="1" applyNumberFormat="1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9" fontId="4" fillId="0" borderId="0" xfId="2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right"/>
    </xf>
    <xf numFmtId="0" fontId="8" fillId="0" borderId="0" xfId="3" applyFont="1" applyAlignment="1">
      <alignment wrapText="1"/>
    </xf>
    <xf numFmtId="0" fontId="9" fillId="0" borderId="0" xfId="3" applyFont="1"/>
    <xf numFmtId="0" fontId="9" fillId="0" borderId="2" xfId="3" applyFont="1" applyBorder="1" applyAlignment="1">
      <alignment wrapText="1"/>
    </xf>
    <xf numFmtId="164" fontId="10" fillId="0" borderId="0" xfId="1" applyNumberFormat="1" applyFont="1"/>
    <xf numFmtId="164" fontId="10" fillId="0" borderId="0" xfId="1" applyNumberFormat="1" applyFont="1" applyBorder="1"/>
    <xf numFmtId="164" fontId="11" fillId="0" borderId="2" xfId="1" applyNumberFormat="1" applyFont="1" applyBorder="1"/>
    <xf numFmtId="0" fontId="8" fillId="0" borderId="0" xfId="3" applyFont="1"/>
    <xf numFmtId="9" fontId="10" fillId="0" borderId="0" xfId="2" applyFont="1"/>
    <xf numFmtId="9" fontId="10" fillId="0" borderId="0" xfId="2" applyFont="1" applyBorder="1"/>
    <xf numFmtId="9" fontId="10" fillId="0" borderId="2" xfId="2" applyFont="1" applyBorder="1"/>
    <xf numFmtId="9" fontId="11" fillId="0" borderId="0" xfId="2" applyFont="1" applyBorder="1"/>
    <xf numFmtId="164" fontId="10" fillId="0" borderId="2" xfId="1" applyNumberFormat="1" applyFont="1" applyBorder="1"/>
    <xf numFmtId="164" fontId="11" fillId="0" borderId="0" xfId="1" applyNumberFormat="1" applyFont="1" applyBorder="1"/>
    <xf numFmtId="0" fontId="12" fillId="0" borderId="0" xfId="0" applyFont="1"/>
    <xf numFmtId="164" fontId="4" fillId="0" borderId="0" xfId="0" applyNumberFormat="1" applyFont="1"/>
  </cellXfs>
  <cellStyles count="4">
    <cellStyle name="Comma" xfId="1" builtinId="3"/>
    <cellStyle name="Normal" xfId="0" builtinId="0"/>
    <cellStyle name="Normal_Sheet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Annual % Change in Non-Federal Research Awards Collegiate Units</a:t>
            </a:r>
          </a:p>
        </c:rich>
      </c:tx>
      <c:layout>
        <c:manualLayout>
          <c:xMode val="edge"/>
          <c:yMode val="edge"/>
          <c:x val="0.20642857142857143"/>
          <c:y val="4.26071741032370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596019247594"/>
          <c:y val="0.12523053368328962"/>
          <c:w val="0.85815480096237973"/>
          <c:h val="0.78998250218722654"/>
        </c:manualLayout>
      </c:layout>
      <c:lineChart>
        <c:grouping val="standard"/>
        <c:varyColors val="0"/>
        <c:ser>
          <c:idx val="0"/>
          <c:order val="0"/>
          <c:tx>
            <c:strRef>
              <c:f>'Non-Federal'!$A$40</c:f>
              <c:strCache>
                <c:ptCount val="1"/>
                <c:pt idx="0">
                  <c:v>Collegiate Units</c:v>
                </c:pt>
              </c:strCache>
            </c:strRef>
          </c:tx>
          <c:cat>
            <c:strRef>
              <c:f>'Non-Federal'!$G$39:$K$39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'Non-Federal'!$G$41:$K$41</c:f>
              <c:numCache>
                <c:formatCode>0%</c:formatCode>
                <c:ptCount val="5"/>
                <c:pt idx="0">
                  <c:v>-3.6857860462560448E-2</c:v>
                </c:pt>
                <c:pt idx="1">
                  <c:v>9.8697738176833485E-2</c:v>
                </c:pt>
                <c:pt idx="2">
                  <c:v>0.25639426076107275</c:v>
                </c:pt>
                <c:pt idx="3">
                  <c:v>2.4051573982124978E-2</c:v>
                </c:pt>
                <c:pt idx="4">
                  <c:v>0.10021927572608487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88-4A53-87EB-13A6D0F8F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515016"/>
        <c:axId val="336515408"/>
      </c:lineChart>
      <c:catAx>
        <c:axId val="33651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515408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336515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Percent</a:t>
                </a:r>
              </a:p>
            </c:rich>
          </c:tx>
          <c:layout>
            <c:manualLayout>
              <c:xMode val="edge"/>
              <c:yMode val="edge"/>
              <c:x val="1.428559711286089E-2"/>
              <c:y val="0.409900699912510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5150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Non-Federal Research</a:t>
            </a:r>
            <a:br>
              <a:rPr lang="en-US" sz="900" b="1" i="0" baseline="0">
                <a:solidFill>
                  <a:sysClr val="windowText" lastClr="000000"/>
                </a:solidFill>
                <a:effectLst/>
              </a:rPr>
            </a:b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Awards in 2022-23</a:t>
            </a:r>
            <a:endParaRPr lang="en-US" sz="9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9.8589238845144434E-4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985892388451441"/>
          <c:y val="0.17824628171478568"/>
          <c:w val="0.4393102034120735"/>
          <c:h val="0.702896325459317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7B-478E-97E1-0151723DE9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7B-478E-97E1-0151723DE9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C7B-478E-97E1-0151723DE9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C7B-478E-97E1-0151723DE9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C7B-478E-97E1-0151723DE9E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C7B-478E-97E1-0151723DE9E0}"/>
              </c:ext>
            </c:extLst>
          </c:dPt>
          <c:dLbls>
            <c:dLbl>
              <c:idx val="0"/>
              <c:layout>
                <c:manualLayout>
                  <c:x val="5.588634753989085E-2"/>
                  <c:y val="-5.01393601950382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7B-478E-97E1-0151723DE9E0}"/>
                </c:ext>
              </c:extLst>
            </c:dLbl>
            <c:dLbl>
              <c:idx val="1"/>
              <c:layout>
                <c:manualLayout>
                  <c:x val="-1.1077990251218597E-2"/>
                  <c:y val="8.9586312171229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7B-478E-97E1-0151723DE9E0}"/>
                </c:ext>
              </c:extLst>
            </c:dLbl>
            <c:dLbl>
              <c:idx val="2"/>
              <c:layout>
                <c:manualLayout>
                  <c:x val="-7.3908678081906459E-2"/>
                  <c:y val="6.17849965407043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7B-478E-97E1-0151723DE9E0}"/>
                </c:ext>
              </c:extLst>
            </c:dLbl>
            <c:dLbl>
              <c:idx val="3"/>
              <c:layout>
                <c:manualLayout>
                  <c:x val="-3.9021164021164019E-2"/>
                  <c:y val="1.70153417015341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7B-478E-97E1-0151723DE9E0}"/>
                </c:ext>
              </c:extLst>
            </c:dLbl>
            <c:dLbl>
              <c:idx val="4"/>
              <c:layout>
                <c:manualLayout>
                  <c:x val="-2.5297671124442776E-2"/>
                  <c:y val="-1.67364016736402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7B-478E-97E1-0151723DE9E0}"/>
                </c:ext>
              </c:extLst>
            </c:dLbl>
            <c:dLbl>
              <c:idx val="5"/>
              <c:layout>
                <c:manualLayout>
                  <c:x val="8.8899126970830768E-3"/>
                  <c:y val="-8.91447944006999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7B-478E-97E1-0151723DE9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'Non-Federal'!$M$22:$M$28</c15:sqref>
                  </c15:fullRef>
                </c:ext>
              </c:extLst>
              <c:f>'Non-Federal'!$M$23:$M$28</c:f>
              <c:strCache>
                <c:ptCount val="6"/>
                <c:pt idx="0">
                  <c:v>Medicine</c:v>
                </c:pt>
                <c:pt idx="1">
                  <c:v>Pharmacy</c:v>
                </c:pt>
                <c:pt idx="2">
                  <c:v>Engineering</c:v>
                </c:pt>
                <c:pt idx="3">
                  <c:v>Other Colleges</c:v>
                </c:pt>
                <c:pt idx="4">
                  <c:v>Public Health</c:v>
                </c:pt>
                <c:pt idx="5">
                  <c:v>Liberal Arts and Sciences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'Non-Federal'!$N$22:$N$28</c15:sqref>
                  </c15:fullRef>
                </c:ext>
              </c:extLst>
              <c:f>'Non-Federal'!$N$23:$N$28</c:f>
              <c:numCache>
                <c:formatCode>_("$"* #,##0.0_);_("$"* \(#,##0.0\);_("$"* "-"??_);_(@_)</c:formatCode>
                <c:ptCount val="6"/>
                <c:pt idx="0">
                  <c:v>137.121757</c:v>
                </c:pt>
                <c:pt idx="1">
                  <c:v>20.652926999999998</c:v>
                </c:pt>
                <c:pt idx="2">
                  <c:v>15.081607</c:v>
                </c:pt>
                <c:pt idx="3">
                  <c:v>29.643686000000002</c:v>
                </c:pt>
                <c:pt idx="4">
                  <c:v>10.819198</c:v>
                </c:pt>
                <c:pt idx="5">
                  <c:v>13.594435000000001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'Non-Federal'!$N$22</c15:sqref>
                  <c15:spPr xmlns:c15="http://schemas.microsoft.com/office/drawing/2012/chart"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-1"/>
                    <c:layout>
                      <c:manualLayout>
                        <c:x val="7.7873410770462198E-2"/>
                        <c:y val="2.2384951881014865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C7B-478E-97E1-0151723DE9E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8C7B-478E-97E1-0151723DE9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0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20</xdr:row>
      <xdr:rowOff>26987</xdr:rowOff>
    </xdr:from>
    <xdr:to>
      <xdr:col>10</xdr:col>
      <xdr:colOff>668654</xdr:colOff>
      <xdr:row>34</xdr:row>
      <xdr:rowOff>46037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30BEC21B-B2CA-4B4B-9D26-20B780D66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26987</xdr:rowOff>
    </xdr:from>
    <xdr:to>
      <xdr:col>5</xdr:col>
      <xdr:colOff>40005</xdr:colOff>
      <xdr:row>34</xdr:row>
      <xdr:rowOff>46037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CC1514-EADF-4323-A76A-D57A68DD5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F01CB-A5B0-4D99-A749-F608DFBAB2C3}">
  <dimension ref="A1:O41"/>
  <sheetViews>
    <sheetView tabSelected="1" workbookViewId="0">
      <selection activeCell="U33" sqref="U33"/>
    </sheetView>
  </sheetViews>
  <sheetFormatPr defaultColWidth="9" defaultRowHeight="12.5" x14ac:dyDescent="0.25"/>
  <cols>
    <col min="1" max="1" width="17.4140625" style="4" customWidth="1"/>
    <col min="2" max="5" width="9.58203125" style="4" customWidth="1"/>
    <col min="6" max="11" width="9.58203125" style="1" customWidth="1"/>
    <col min="12" max="13" width="9" style="1"/>
    <col min="14" max="14" width="7.75" style="1" customWidth="1"/>
    <col min="15" max="15" width="5.25" style="1" customWidth="1"/>
    <col min="16" max="16384" width="9" style="1"/>
  </cols>
  <sheetData>
    <row r="1" spans="1:15" ht="14" x14ac:dyDescent="0.3">
      <c r="A1" s="9" t="s">
        <v>22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4"/>
      <c r="M1" s="4"/>
      <c r="N1" s="4"/>
      <c r="O1" s="4"/>
    </row>
    <row r="2" spans="1:15" ht="6" customHeight="1" x14ac:dyDescent="0.25"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8" customFormat="1" ht="13" x14ac:dyDescent="0.3">
      <c r="A3" s="5"/>
      <c r="B3" s="11" t="s">
        <v>0</v>
      </c>
      <c r="C3" s="11" t="s">
        <v>1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23</v>
      </c>
      <c r="I3" s="11" t="s">
        <v>24</v>
      </c>
      <c r="J3" s="11" t="s">
        <v>25</v>
      </c>
      <c r="K3" s="11" t="s">
        <v>26</v>
      </c>
      <c r="L3" s="3"/>
      <c r="M3" s="3"/>
      <c r="N3" s="3"/>
      <c r="O3" s="3"/>
    </row>
    <row r="4" spans="1:15" x14ac:dyDescent="0.25">
      <c r="A4" s="12" t="s">
        <v>12</v>
      </c>
      <c r="B4" s="15">
        <v>0.26661600000000002</v>
      </c>
      <c r="C4" s="15">
        <v>0.52664</v>
      </c>
      <c r="D4" s="15">
        <v>0.55741052000000002</v>
      </c>
      <c r="E4" s="15">
        <v>0.68999699999999997</v>
      </c>
      <c r="F4" s="15">
        <v>0.55962900000000004</v>
      </c>
      <c r="G4" s="15">
        <v>0.6</v>
      </c>
      <c r="H4" s="15">
        <v>0.6</v>
      </c>
      <c r="I4" s="15">
        <v>0.8</v>
      </c>
      <c r="J4" s="15">
        <v>0.64793500000000004</v>
      </c>
      <c r="K4" s="15">
        <v>1.301545</v>
      </c>
      <c r="L4" s="4"/>
      <c r="M4" s="4"/>
      <c r="N4" s="4"/>
      <c r="O4" s="4"/>
    </row>
    <row r="5" spans="1:15" x14ac:dyDescent="0.25">
      <c r="A5" s="12" t="s">
        <v>9</v>
      </c>
      <c r="B5" s="15">
        <v>1.2467506099999999</v>
      </c>
      <c r="C5" s="15">
        <v>1.6404899500000001</v>
      </c>
      <c r="D5" s="15">
        <v>2.1537442900000001</v>
      </c>
      <c r="E5" s="15">
        <v>2.163932</v>
      </c>
      <c r="F5" s="15">
        <v>2.1749478099999999</v>
      </c>
      <c r="G5" s="15">
        <v>2.7</v>
      </c>
      <c r="H5" s="15">
        <v>1.4</v>
      </c>
      <c r="I5" s="15">
        <v>1.2</v>
      </c>
      <c r="J5" s="15">
        <v>4.1025039999999997</v>
      </c>
      <c r="K5" s="15">
        <v>3.0516380000000001</v>
      </c>
      <c r="L5" s="4"/>
      <c r="M5" s="4"/>
      <c r="N5" s="4"/>
      <c r="O5" s="4"/>
    </row>
    <row r="6" spans="1:15" x14ac:dyDescent="0.25">
      <c r="A6" s="12" t="s">
        <v>8</v>
      </c>
      <c r="B6" s="15">
        <v>9.4146496500000012</v>
      </c>
      <c r="C6" s="15">
        <v>6.0621349999999996</v>
      </c>
      <c r="D6" s="15">
        <v>7.9772398200000003</v>
      </c>
      <c r="E6" s="15">
        <v>7.0863161200000002</v>
      </c>
      <c r="F6" s="15">
        <v>5.3011473900000006</v>
      </c>
      <c r="G6" s="15">
        <v>7.9</v>
      </c>
      <c r="H6" s="15">
        <v>5.7</v>
      </c>
      <c r="I6" s="15">
        <v>3.5</v>
      </c>
      <c r="J6" s="15">
        <v>6.6266360000000004</v>
      </c>
      <c r="K6" s="15">
        <v>22.67502</v>
      </c>
      <c r="L6" s="4"/>
      <c r="M6" s="4"/>
      <c r="N6" s="4"/>
      <c r="O6" s="4"/>
    </row>
    <row r="7" spans="1:15" x14ac:dyDescent="0.25">
      <c r="A7" s="12" t="s">
        <v>6</v>
      </c>
      <c r="B7" s="15">
        <v>13.340242249999999</v>
      </c>
      <c r="C7" s="15">
        <v>15.643813720000001</v>
      </c>
      <c r="D7" s="15">
        <v>14.169860100000001</v>
      </c>
      <c r="E7" s="15">
        <v>28.055335940000003</v>
      </c>
      <c r="F7" s="15">
        <v>14.824400959999997</v>
      </c>
      <c r="G7" s="15">
        <v>13.3</v>
      </c>
      <c r="H7" s="15">
        <v>11.6</v>
      </c>
      <c r="I7" s="15">
        <v>18.399999999999999</v>
      </c>
      <c r="J7" s="15">
        <v>17.779081999999999</v>
      </c>
      <c r="K7" s="15">
        <v>15.081607</v>
      </c>
      <c r="L7" s="4"/>
      <c r="M7" s="4"/>
      <c r="N7" s="4"/>
      <c r="O7" s="4"/>
    </row>
    <row r="8" spans="1:15" x14ac:dyDescent="0.25">
      <c r="A8" s="12" t="s">
        <v>11</v>
      </c>
      <c r="B8" s="15">
        <v>0.40593880999999998</v>
      </c>
      <c r="C8" s="15">
        <v>0.44098806999999995</v>
      </c>
      <c r="D8" s="15">
        <v>0.47029799999999999</v>
      </c>
      <c r="E8" s="15">
        <v>0.29409299999999999</v>
      </c>
      <c r="F8" s="15">
        <v>0.99235735000000003</v>
      </c>
      <c r="G8" s="15">
        <v>0.6</v>
      </c>
      <c r="H8" s="15">
        <v>0.9</v>
      </c>
      <c r="I8" s="15">
        <v>0.8</v>
      </c>
      <c r="J8" s="15">
        <v>0.95588799999999996</v>
      </c>
      <c r="K8" s="15">
        <v>0.14212900000000001</v>
      </c>
      <c r="L8" s="4"/>
      <c r="M8" s="4"/>
      <c r="N8" s="4"/>
      <c r="O8" s="4"/>
    </row>
    <row r="9" spans="1:15" x14ac:dyDescent="0.25">
      <c r="A9" s="12" t="s">
        <v>13</v>
      </c>
      <c r="B9" s="15">
        <v>0.50993858999999997</v>
      </c>
      <c r="C9" s="15">
        <v>0.37543859999999996</v>
      </c>
      <c r="D9" s="15">
        <v>0.55851622999999995</v>
      </c>
      <c r="E9" s="15">
        <v>0.51719780000000004</v>
      </c>
      <c r="F9" s="15">
        <v>0.43948700000000002</v>
      </c>
      <c r="G9" s="15">
        <v>0.3</v>
      </c>
      <c r="H9" s="15">
        <v>0.4</v>
      </c>
      <c r="I9" s="15">
        <v>1.1000000000000001</v>
      </c>
      <c r="J9" s="15">
        <v>0.57787100000000002</v>
      </c>
      <c r="K9" s="15">
        <v>1.569099</v>
      </c>
      <c r="L9" s="4"/>
      <c r="M9" s="4"/>
      <c r="N9" s="4"/>
      <c r="O9" s="4"/>
    </row>
    <row r="10" spans="1:15" x14ac:dyDescent="0.25">
      <c r="A10" s="12" t="s">
        <v>5</v>
      </c>
      <c r="B10" s="15">
        <v>15.95512757</v>
      </c>
      <c r="C10" s="15">
        <v>13.830960259999999</v>
      </c>
      <c r="D10" s="15">
        <v>14.744910100000002</v>
      </c>
      <c r="E10" s="15">
        <v>15.768966290000003</v>
      </c>
      <c r="F10" s="15">
        <v>13.922600769999997</v>
      </c>
      <c r="G10" s="15">
        <v>14.9</v>
      </c>
      <c r="H10" s="15">
        <v>12.9</v>
      </c>
      <c r="I10" s="15">
        <v>10.1</v>
      </c>
      <c r="J10" s="15">
        <v>12.693555</v>
      </c>
      <c r="K10" s="15">
        <v>13.594435000000001</v>
      </c>
      <c r="L10" s="4"/>
      <c r="M10" s="4"/>
      <c r="N10" s="4"/>
      <c r="O10" s="4"/>
    </row>
    <row r="11" spans="1:15" x14ac:dyDescent="0.25">
      <c r="A11" s="12" t="s">
        <v>2</v>
      </c>
      <c r="B11" s="15">
        <v>72.451987720000005</v>
      </c>
      <c r="C11" s="15">
        <v>105.31985076000001</v>
      </c>
      <c r="D11" s="15">
        <v>98.310339169999992</v>
      </c>
      <c r="E11" s="15">
        <v>102.36572644000002</v>
      </c>
      <c r="F11" s="15">
        <v>88.249704129999998</v>
      </c>
      <c r="G11" s="15">
        <v>82.8</v>
      </c>
      <c r="H11" s="15">
        <v>97</v>
      </c>
      <c r="I11" s="15">
        <v>122.2</v>
      </c>
      <c r="J11" s="15">
        <v>125.623943</v>
      </c>
      <c r="K11" s="15">
        <v>137.121757</v>
      </c>
      <c r="L11" s="4"/>
      <c r="M11" s="4"/>
      <c r="N11" s="4"/>
      <c r="O11" s="4"/>
    </row>
    <row r="12" spans="1:15" x14ac:dyDescent="0.25">
      <c r="A12" s="12" t="s">
        <v>10</v>
      </c>
      <c r="B12" s="15">
        <v>1.2279038100000002</v>
      </c>
      <c r="C12" s="15">
        <v>1.1026359999999999</v>
      </c>
      <c r="D12" s="15">
        <v>1.2054796999999999</v>
      </c>
      <c r="E12" s="15">
        <v>1.0184794500000001</v>
      </c>
      <c r="F12" s="15">
        <v>0.34637525000000002</v>
      </c>
      <c r="G12" s="15">
        <v>0.5</v>
      </c>
      <c r="H12" s="15">
        <v>0.6</v>
      </c>
      <c r="I12" s="15">
        <v>9.1</v>
      </c>
      <c r="J12" s="15">
        <v>1.0190859999999999</v>
      </c>
      <c r="K12" s="15">
        <v>0.90425500000000003</v>
      </c>
      <c r="L12" s="4"/>
      <c r="M12" s="4"/>
      <c r="N12" s="4"/>
      <c r="O12" s="4"/>
    </row>
    <row r="13" spans="1:15" x14ac:dyDescent="0.25">
      <c r="A13" s="12" t="s">
        <v>7</v>
      </c>
      <c r="B13" s="16">
        <v>10.372119660000001</v>
      </c>
      <c r="C13" s="16">
        <v>11.07211669</v>
      </c>
      <c r="D13" s="16">
        <v>13.882135330000001</v>
      </c>
      <c r="E13" s="16">
        <v>13.73235931</v>
      </c>
      <c r="F13" s="16">
        <v>14.107201999999999</v>
      </c>
      <c r="G13" s="16">
        <v>13</v>
      </c>
      <c r="H13" s="16">
        <v>18.3</v>
      </c>
      <c r="I13" s="16">
        <v>20.100000000000001</v>
      </c>
      <c r="J13" s="16">
        <v>23.203174000000001</v>
      </c>
      <c r="K13" s="16">
        <v>20.652926999999998</v>
      </c>
      <c r="L13" s="4"/>
      <c r="M13" s="4"/>
      <c r="N13" s="4"/>
      <c r="O13" s="4"/>
    </row>
    <row r="14" spans="1:15" x14ac:dyDescent="0.25">
      <c r="A14" s="12" t="s">
        <v>4</v>
      </c>
      <c r="B14" s="15">
        <v>13.96809622</v>
      </c>
      <c r="C14" s="15">
        <v>17.434508050000002</v>
      </c>
      <c r="D14" s="15">
        <v>9.7607511500000008</v>
      </c>
      <c r="E14" s="15">
        <v>12.933824179999998</v>
      </c>
      <c r="F14" s="15">
        <v>10.5655006</v>
      </c>
      <c r="G14" s="15">
        <v>9.3000000000000007</v>
      </c>
      <c r="H14" s="15">
        <v>10.9</v>
      </c>
      <c r="I14" s="15">
        <v>14.1</v>
      </c>
      <c r="J14" s="15">
        <v>13.014313</v>
      </c>
      <c r="K14" s="15">
        <v>10.819198</v>
      </c>
      <c r="L14" s="4"/>
      <c r="M14" s="4"/>
      <c r="N14" s="4"/>
      <c r="O14" s="4"/>
    </row>
    <row r="15" spans="1:15" x14ac:dyDescent="0.25">
      <c r="A15" s="12" t="s">
        <v>3</v>
      </c>
      <c r="B15" s="15">
        <v>42.15998969000001</v>
      </c>
      <c r="C15" s="15">
        <v>37.686029499999997</v>
      </c>
      <c r="D15" s="15">
        <v>33.795478469999999</v>
      </c>
      <c r="E15" s="15">
        <v>34.215193929999991</v>
      </c>
      <c r="F15" s="15">
        <v>22.577690980000003</v>
      </c>
      <c r="G15" s="15">
        <v>39.299999999999997</v>
      </c>
      <c r="H15" s="15">
        <v>28.5</v>
      </c>
      <c r="I15" s="15">
        <v>69.8</v>
      </c>
      <c r="J15" s="15">
        <v>148.56153599999999</v>
      </c>
      <c r="K15" s="15">
        <v>-31.958708999999999</v>
      </c>
      <c r="L15" s="4"/>
      <c r="M15" s="4"/>
      <c r="N15" s="4"/>
      <c r="O15" s="4"/>
    </row>
    <row r="16" spans="1:15" x14ac:dyDescent="0.25">
      <c r="A16" s="14" t="s">
        <v>14</v>
      </c>
      <c r="B16" s="17">
        <f t="shared" ref="B16:C16" si="0">SUM(B4:B15)</f>
        <v>181.31936058000002</v>
      </c>
      <c r="C16" s="17">
        <f t="shared" si="0"/>
        <v>211.13560659999999</v>
      </c>
      <c r="D16" s="17">
        <f t="shared" ref="D16:F16" si="1">SUM(D4:D15)</f>
        <v>197.58616288000005</v>
      </c>
      <c r="E16" s="17">
        <f t="shared" si="1"/>
        <v>218.84142145999999</v>
      </c>
      <c r="F16" s="17">
        <f t="shared" si="1"/>
        <v>174.06104323999998</v>
      </c>
      <c r="G16" s="17">
        <f>SUM(G4:G15)+0.1</f>
        <v>185.29999999999998</v>
      </c>
      <c r="H16" s="17">
        <f t="shared" ref="H16" si="2">SUM(H4:H15)</f>
        <v>188.8</v>
      </c>
      <c r="I16" s="17">
        <f t="shared" ref="I16:J16" si="3">SUM(I4:I15)</f>
        <v>271.2</v>
      </c>
      <c r="J16" s="17">
        <f t="shared" si="3"/>
        <v>354.80552299999994</v>
      </c>
      <c r="K16" s="17">
        <f t="shared" ref="K16" si="4">SUM(K4:K15)</f>
        <v>194.95490100000001</v>
      </c>
      <c r="L16" s="4"/>
      <c r="M16" s="4"/>
      <c r="N16" s="4"/>
      <c r="O16" s="4"/>
    </row>
    <row r="17" spans="1:15" x14ac:dyDescent="0.25">
      <c r="A17" s="4" t="s">
        <v>16</v>
      </c>
      <c r="B17" s="1"/>
      <c r="C17" s="1"/>
      <c r="D17" s="1"/>
      <c r="E17" s="1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25">
      <c r="A18" s="25" t="s">
        <v>28</v>
      </c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5">
      <c r="A19" s="25" t="s">
        <v>29</v>
      </c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1"/>
      <c r="B21" s="1"/>
      <c r="C21" s="1"/>
      <c r="D21" s="1"/>
      <c r="E21" s="1"/>
      <c r="L21" s="4"/>
      <c r="M21" s="4"/>
      <c r="N21" s="4"/>
      <c r="O21" s="4"/>
    </row>
    <row r="22" spans="1:15" x14ac:dyDescent="0.25">
      <c r="A22" s="1"/>
      <c r="B22" s="1"/>
      <c r="C22" s="1"/>
      <c r="D22" s="1"/>
      <c r="E22" s="1"/>
      <c r="L22" s="4"/>
      <c r="M22" s="18" t="s">
        <v>3</v>
      </c>
      <c r="N22" s="15">
        <f>K15</f>
        <v>-31.958708999999999</v>
      </c>
      <c r="O22" s="19">
        <f t="shared" ref="O22:O28" si="5">N22/$N$29</f>
        <v>-0.16392872831650432</v>
      </c>
    </row>
    <row r="23" spans="1:15" x14ac:dyDescent="0.25">
      <c r="A23" s="1"/>
      <c r="B23" s="1"/>
      <c r="C23" s="1"/>
      <c r="D23" s="1"/>
      <c r="E23" s="1"/>
      <c r="L23" s="4"/>
      <c r="M23" s="18" t="s">
        <v>2</v>
      </c>
      <c r="N23" s="15">
        <f>K11</f>
        <v>137.121757</v>
      </c>
      <c r="O23" s="19">
        <f t="shared" si="5"/>
        <v>0.70335116632948869</v>
      </c>
    </row>
    <row r="24" spans="1:15" x14ac:dyDescent="0.25">
      <c r="F24" s="4"/>
      <c r="G24" s="4"/>
      <c r="H24" s="4"/>
      <c r="I24" s="4"/>
      <c r="J24" s="4"/>
      <c r="K24" s="4"/>
      <c r="L24" s="4"/>
      <c r="M24" s="18" t="s">
        <v>7</v>
      </c>
      <c r="N24" s="16">
        <f>K13</f>
        <v>20.652926999999998</v>
      </c>
      <c r="O24" s="20">
        <f t="shared" si="5"/>
        <v>0.10593694692497112</v>
      </c>
    </row>
    <row r="25" spans="1:15" x14ac:dyDescent="0.25">
      <c r="F25" s="4"/>
      <c r="G25" s="4"/>
      <c r="H25" s="4"/>
      <c r="I25" s="4"/>
      <c r="J25" s="4"/>
      <c r="K25" s="4"/>
      <c r="L25" s="4"/>
      <c r="M25" s="18" t="s">
        <v>6</v>
      </c>
      <c r="N25" s="15">
        <f>K7</f>
        <v>15.081607</v>
      </c>
      <c r="O25" s="19">
        <f t="shared" si="5"/>
        <v>7.7359465818199663E-2</v>
      </c>
    </row>
    <row r="26" spans="1:15" x14ac:dyDescent="0.25">
      <c r="M26" s="18" t="s">
        <v>21</v>
      </c>
      <c r="N26" s="15">
        <f>+K6+K5+K12+K4+K8+K9</f>
        <v>29.643686000000002</v>
      </c>
      <c r="O26" s="19">
        <f t="shared" si="5"/>
        <v>0.15205406916135952</v>
      </c>
    </row>
    <row r="27" spans="1:15" x14ac:dyDescent="0.25">
      <c r="F27" s="2"/>
      <c r="M27" s="18" t="s">
        <v>4</v>
      </c>
      <c r="N27" s="15">
        <f>K14</f>
        <v>10.819198</v>
      </c>
      <c r="O27" s="19">
        <f t="shared" si="5"/>
        <v>5.5495901588029327E-2</v>
      </c>
    </row>
    <row r="28" spans="1:15" x14ac:dyDescent="0.25">
      <c r="M28" s="18" t="s">
        <v>5</v>
      </c>
      <c r="N28" s="23">
        <f>K10</f>
        <v>13.594435000000001</v>
      </c>
      <c r="O28" s="21">
        <f t="shared" si="5"/>
        <v>6.9731178494456009E-2</v>
      </c>
    </row>
    <row r="29" spans="1:15" x14ac:dyDescent="0.25">
      <c r="M29" s="12"/>
      <c r="N29" s="24">
        <f>SUM(N22:N28)</f>
        <v>194.95490100000001</v>
      </c>
      <c r="O29" s="22">
        <f>SUM(O22:O28)</f>
        <v>1</v>
      </c>
    </row>
    <row r="30" spans="1:15" x14ac:dyDescent="0.25">
      <c r="F30" s="2"/>
    </row>
    <row r="38" spans="1:11" x14ac:dyDescent="0.25">
      <c r="A38" s="13" t="s">
        <v>15</v>
      </c>
      <c r="B38" s="13"/>
      <c r="C38" s="13"/>
      <c r="D38" s="13"/>
      <c r="E38" s="13"/>
      <c r="F38" s="4"/>
      <c r="G38" s="4"/>
      <c r="H38" s="4"/>
      <c r="I38" s="4"/>
      <c r="J38" s="4"/>
      <c r="K38" s="4"/>
    </row>
    <row r="39" spans="1:11" x14ac:dyDescent="0.25">
      <c r="B39" s="6" t="str">
        <f t="shared" ref="B39:F39" si="6">B3</f>
        <v>2013-14</v>
      </c>
      <c r="C39" s="6" t="str">
        <f t="shared" si="6"/>
        <v>2014-15</v>
      </c>
      <c r="D39" s="6" t="str">
        <f t="shared" si="6"/>
        <v>2015-16</v>
      </c>
      <c r="E39" s="6" t="str">
        <f t="shared" si="6"/>
        <v>2016-17</v>
      </c>
      <c r="F39" s="6" t="str">
        <f t="shared" si="6"/>
        <v>2017-18</v>
      </c>
      <c r="G39" s="6" t="str">
        <f t="shared" ref="G39:K39" si="7">G3</f>
        <v>2018-19</v>
      </c>
      <c r="H39" s="6" t="str">
        <f t="shared" si="7"/>
        <v>2019-20</v>
      </c>
      <c r="I39" s="6" t="str">
        <f t="shared" si="7"/>
        <v>2020-21</v>
      </c>
      <c r="J39" s="6" t="str">
        <f t="shared" si="7"/>
        <v>2021-22</v>
      </c>
      <c r="K39" s="6" t="str">
        <f t="shared" si="7"/>
        <v>2022-23</v>
      </c>
    </row>
    <row r="40" spans="1:11" x14ac:dyDescent="0.25">
      <c r="A40" s="4" t="s">
        <v>27</v>
      </c>
      <c r="B40" s="26">
        <v>139.15937089000002</v>
      </c>
      <c r="C40" s="26">
        <f>SUM(C4:C14)</f>
        <v>173.4495771</v>
      </c>
      <c r="D40" s="26">
        <f>SUM(D4:D14)</f>
        <v>163.79068441000004</v>
      </c>
      <c r="E40" s="26">
        <f>SUM(E4:E14)</f>
        <v>184.62622752999999</v>
      </c>
      <c r="F40" s="26">
        <f>SUM(F4:F14)</f>
        <v>151.48335225999998</v>
      </c>
      <c r="G40" s="26">
        <f>SUM(G4:G14)</f>
        <v>145.9</v>
      </c>
      <c r="H40" s="26">
        <f>SUM(H4:H14)</f>
        <v>160.30000000000001</v>
      </c>
      <c r="I40" s="26">
        <f>SUM(I4:I14)</f>
        <v>201.39999999999998</v>
      </c>
      <c r="J40" s="26">
        <f>SUM(J4:J14)</f>
        <v>206.24398699999995</v>
      </c>
      <c r="K40" s="26">
        <f>SUM(K4:K14)</f>
        <v>226.91361000000001</v>
      </c>
    </row>
    <row r="41" spans="1:11" x14ac:dyDescent="0.25">
      <c r="B41" s="7">
        <v>-1.6257906644206E-2</v>
      </c>
      <c r="C41" s="7">
        <f>(+C40-B40)/B40</f>
        <v>0.24640960928966135</v>
      </c>
      <c r="D41" s="7">
        <f t="shared" ref="D41:K41" si="8">(+D40-C40)/C40</f>
        <v>-5.5687035111254585E-2</v>
      </c>
      <c r="E41" s="7">
        <f t="shared" si="8"/>
        <v>0.12720835250828139</v>
      </c>
      <c r="F41" s="7">
        <f t="shared" si="8"/>
        <v>-0.17951336445205013</v>
      </c>
      <c r="G41" s="7">
        <f t="shared" si="8"/>
        <v>-3.6857860462560448E-2</v>
      </c>
      <c r="H41" s="7">
        <f t="shared" si="8"/>
        <v>9.8697738176833485E-2</v>
      </c>
      <c r="I41" s="7">
        <f t="shared" si="8"/>
        <v>0.25639426076107275</v>
      </c>
      <c r="J41" s="7">
        <f t="shared" si="8"/>
        <v>2.4051573982124978E-2</v>
      </c>
      <c r="K41" s="7">
        <f t="shared" si="8"/>
        <v>0.10021927572608487</v>
      </c>
    </row>
  </sheetData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Non-Federal</vt:lpstr>
      <vt:lpstr>'Non-Federal'!Print_Area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2018-05-25T01:26:16Z</cp:lastPrinted>
  <dcterms:created xsi:type="dcterms:W3CDTF">2015-12-04T21:49:47Z</dcterms:created>
  <dcterms:modified xsi:type="dcterms:W3CDTF">2024-02-23T17:52:43Z</dcterms:modified>
</cp:coreProperties>
</file>