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5D1C8CBE-0721-4AEC-A2C1-2EC0445E743F}" xr6:coauthVersionLast="47" xr6:coauthVersionMax="47" xr10:uidLastSave="{00000000-0000-0000-0000-000000000000}"/>
  <bookViews>
    <workbookView xWindow="-28920" yWindow="-120" windowWidth="29040" windowHeight="15840" tabRatio="745" xr2:uid="{00000000-000D-0000-FFFF-FFFF00000000}"/>
  </bookViews>
  <sheets>
    <sheet name="Table" sheetId="15" r:id="rId1"/>
  </sheets>
  <definedNames>
    <definedName name="_xlnm.Print_Area" localSheetId="0">Table!$A$1:$M$119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8" i="15" l="1"/>
  <c r="L34" i="15"/>
  <c r="L48" i="15" s="1"/>
  <c r="K34" i="15"/>
  <c r="K48" i="15" s="1"/>
  <c r="J34" i="15"/>
  <c r="J48" i="15" s="1"/>
  <c r="I34" i="15"/>
  <c r="I48" i="15" s="1"/>
  <c r="H34" i="15"/>
  <c r="H46" i="15" s="1"/>
  <c r="G34" i="15"/>
  <c r="G48" i="15" s="1"/>
  <c r="F34" i="15"/>
  <c r="F46" i="15" s="1"/>
  <c r="E34" i="15"/>
  <c r="E47" i="15" s="1"/>
  <c r="D34" i="15"/>
  <c r="D48" i="15" s="1"/>
  <c r="J33" i="15"/>
  <c r="G31" i="15"/>
  <c r="L19" i="15"/>
  <c r="K19" i="15"/>
  <c r="K33" i="15" s="1"/>
  <c r="J19" i="15"/>
  <c r="J31" i="15" s="1"/>
  <c r="I19" i="15"/>
  <c r="I32" i="15" s="1"/>
  <c r="H19" i="15"/>
  <c r="H33" i="15" s="1"/>
  <c r="G19" i="15"/>
  <c r="G33" i="15" s="1"/>
  <c r="F19" i="15"/>
  <c r="F33" i="15" s="1"/>
  <c r="E19" i="15"/>
  <c r="E33" i="15" s="1"/>
  <c r="D19" i="15"/>
  <c r="F18" i="15"/>
  <c r="E18" i="15"/>
  <c r="G17" i="15"/>
  <c r="L4" i="15"/>
  <c r="L18" i="15" s="1"/>
  <c r="K4" i="15"/>
  <c r="K18" i="15" s="1"/>
  <c r="J4" i="15"/>
  <c r="J18" i="15" s="1"/>
  <c r="I4" i="15"/>
  <c r="H4" i="15"/>
  <c r="H16" i="15" s="1"/>
  <c r="G4" i="15"/>
  <c r="G18" i="15" s="1"/>
  <c r="F4" i="15"/>
  <c r="F16" i="15" s="1"/>
  <c r="E4" i="15"/>
  <c r="E17" i="15" s="1"/>
  <c r="D4" i="15"/>
  <c r="D18" i="15" s="1"/>
  <c r="F82" i="15"/>
  <c r="E82" i="15"/>
  <c r="L68" i="15"/>
  <c r="L82" i="15" s="1"/>
  <c r="K68" i="15"/>
  <c r="K82" i="15" s="1"/>
  <c r="J68" i="15"/>
  <c r="J82" i="15" s="1"/>
  <c r="I68" i="15"/>
  <c r="I82" i="15" s="1"/>
  <c r="H68" i="15"/>
  <c r="H82" i="15" s="1"/>
  <c r="G68" i="15"/>
  <c r="G87" i="15" s="1"/>
  <c r="F68" i="15"/>
  <c r="F80" i="15" s="1"/>
  <c r="E68" i="15"/>
  <c r="E81" i="15" s="1"/>
  <c r="D68" i="15"/>
  <c r="D82" i="15" s="1"/>
  <c r="L64" i="15"/>
  <c r="K64" i="15"/>
  <c r="J64" i="15"/>
  <c r="I64" i="15"/>
  <c r="H64" i="15"/>
  <c r="G64" i="15"/>
  <c r="F64" i="15"/>
  <c r="E64" i="15"/>
  <c r="D64" i="15"/>
  <c r="L63" i="15"/>
  <c r="K63" i="15"/>
  <c r="J63" i="15"/>
  <c r="I63" i="15"/>
  <c r="H63" i="15"/>
  <c r="G63" i="15"/>
  <c r="F63" i="15"/>
  <c r="E63" i="15"/>
  <c r="D63" i="15"/>
  <c r="L62" i="15"/>
  <c r="K62" i="15"/>
  <c r="J62" i="15"/>
  <c r="I62" i="15"/>
  <c r="H62" i="15"/>
  <c r="G62" i="15"/>
  <c r="F62" i="15"/>
  <c r="E62" i="15"/>
  <c r="D62" i="15"/>
  <c r="L61" i="15"/>
  <c r="K61" i="15"/>
  <c r="J61" i="15"/>
  <c r="I61" i="15"/>
  <c r="H61" i="15"/>
  <c r="G61" i="15"/>
  <c r="F61" i="15"/>
  <c r="E61" i="15"/>
  <c r="D61" i="15"/>
  <c r="L60" i="15"/>
  <c r="K60" i="15"/>
  <c r="J60" i="15"/>
  <c r="I60" i="15"/>
  <c r="H60" i="15"/>
  <c r="G60" i="15"/>
  <c r="F60" i="15"/>
  <c r="E60" i="15"/>
  <c r="D60" i="15"/>
  <c r="L59" i="15"/>
  <c r="K59" i="15"/>
  <c r="J59" i="15"/>
  <c r="I59" i="15"/>
  <c r="H59" i="15"/>
  <c r="G59" i="15"/>
  <c r="F59" i="15"/>
  <c r="E59" i="15"/>
  <c r="D59" i="15"/>
  <c r="L58" i="15"/>
  <c r="K58" i="15"/>
  <c r="J58" i="15"/>
  <c r="I58" i="15"/>
  <c r="H58" i="15"/>
  <c r="G58" i="15"/>
  <c r="F58" i="15"/>
  <c r="E58" i="15"/>
  <c r="D58" i="15"/>
  <c r="L57" i="15"/>
  <c r="K57" i="15"/>
  <c r="J57" i="15"/>
  <c r="I57" i="15"/>
  <c r="H57" i="15"/>
  <c r="G57" i="15"/>
  <c r="F57" i="15"/>
  <c r="E57" i="15"/>
  <c r="D57" i="15"/>
  <c r="L56" i="15"/>
  <c r="K56" i="15"/>
  <c r="J56" i="15"/>
  <c r="I56" i="15"/>
  <c r="H56" i="15"/>
  <c r="G56" i="15"/>
  <c r="F56" i="15"/>
  <c r="E56" i="15"/>
  <c r="D56" i="15"/>
  <c r="L55" i="15"/>
  <c r="K55" i="15"/>
  <c r="J55" i="15"/>
  <c r="I55" i="15"/>
  <c r="H55" i="15"/>
  <c r="G55" i="15"/>
  <c r="F55" i="15"/>
  <c r="E55" i="15"/>
  <c r="D55" i="15"/>
  <c r="L53" i="15"/>
  <c r="K53" i="15"/>
  <c r="J53" i="15"/>
  <c r="G53" i="15"/>
  <c r="D53" i="15"/>
  <c r="L52" i="15"/>
  <c r="K52" i="15"/>
  <c r="J52" i="15"/>
  <c r="I52" i="15"/>
  <c r="H52" i="15"/>
  <c r="G52" i="15"/>
  <c r="F52" i="15"/>
  <c r="E52" i="15"/>
  <c r="D52" i="15"/>
  <c r="L98" i="15"/>
  <c r="K98" i="15"/>
  <c r="J98" i="15"/>
  <c r="I98" i="15"/>
  <c r="H98" i="15"/>
  <c r="G98" i="15"/>
  <c r="F98" i="15"/>
  <c r="E98" i="15"/>
  <c r="D98" i="15"/>
  <c r="L97" i="15"/>
  <c r="K97" i="15"/>
  <c r="J97" i="15"/>
  <c r="I97" i="15"/>
  <c r="H97" i="15"/>
  <c r="G97" i="15"/>
  <c r="F97" i="15"/>
  <c r="E97" i="15"/>
  <c r="D97" i="15"/>
  <c r="L96" i="15"/>
  <c r="K96" i="15"/>
  <c r="J96" i="15"/>
  <c r="I96" i="15"/>
  <c r="H96" i="15"/>
  <c r="G96" i="15"/>
  <c r="F96" i="15"/>
  <c r="E96" i="15"/>
  <c r="D96" i="15"/>
  <c r="L95" i="15"/>
  <c r="K95" i="15"/>
  <c r="J95" i="15"/>
  <c r="I95" i="15"/>
  <c r="H95" i="15"/>
  <c r="G95" i="15"/>
  <c r="F95" i="15"/>
  <c r="E95" i="15"/>
  <c r="D95" i="15"/>
  <c r="L94" i="15"/>
  <c r="K94" i="15"/>
  <c r="J94" i="15"/>
  <c r="I94" i="15"/>
  <c r="H94" i="15"/>
  <c r="G94" i="15"/>
  <c r="F94" i="15"/>
  <c r="E94" i="15"/>
  <c r="D94" i="15"/>
  <c r="L93" i="15"/>
  <c r="K93" i="15"/>
  <c r="J93" i="15"/>
  <c r="I93" i="15"/>
  <c r="H93" i="15"/>
  <c r="G93" i="15"/>
  <c r="F93" i="15"/>
  <c r="E93" i="15"/>
  <c r="D93" i="15"/>
  <c r="L92" i="15"/>
  <c r="K92" i="15"/>
  <c r="J92" i="15"/>
  <c r="I92" i="15"/>
  <c r="H92" i="15"/>
  <c r="G92" i="15"/>
  <c r="F92" i="15"/>
  <c r="E92" i="15"/>
  <c r="D92" i="15"/>
  <c r="L91" i="15"/>
  <c r="K91" i="15"/>
  <c r="J91" i="15"/>
  <c r="I91" i="15"/>
  <c r="H91" i="15"/>
  <c r="G91" i="15"/>
  <c r="F91" i="15"/>
  <c r="E91" i="15"/>
  <c r="D91" i="15"/>
  <c r="L90" i="15"/>
  <c r="K90" i="15"/>
  <c r="J90" i="15"/>
  <c r="I90" i="15"/>
  <c r="H90" i="15"/>
  <c r="G90" i="15"/>
  <c r="F90" i="15"/>
  <c r="E90" i="15"/>
  <c r="D90" i="15"/>
  <c r="L89" i="15"/>
  <c r="K89" i="15"/>
  <c r="J89" i="15"/>
  <c r="I89" i="15"/>
  <c r="H89" i="15"/>
  <c r="G89" i="15"/>
  <c r="F89" i="15"/>
  <c r="E89" i="15"/>
  <c r="D89" i="15"/>
  <c r="K87" i="15"/>
  <c r="L86" i="15"/>
  <c r="K86" i="15"/>
  <c r="J86" i="15"/>
  <c r="I86" i="15"/>
  <c r="H86" i="15"/>
  <c r="G86" i="15"/>
  <c r="F86" i="15"/>
  <c r="E86" i="15"/>
  <c r="D86" i="15"/>
  <c r="I33" i="15" l="1"/>
  <c r="K66" i="15"/>
  <c r="K67" i="15"/>
  <c r="G82" i="15"/>
  <c r="D87" i="15"/>
  <c r="D99" i="15" s="1"/>
  <c r="L87" i="15"/>
  <c r="L67" i="15" s="1"/>
  <c r="G46" i="15"/>
  <c r="E87" i="15"/>
  <c r="E67" i="15" s="1"/>
  <c r="G101" i="15"/>
  <c r="E53" i="15"/>
  <c r="G16" i="15"/>
  <c r="K31" i="15"/>
  <c r="F47" i="15"/>
  <c r="F87" i="15"/>
  <c r="F66" i="15" s="1"/>
  <c r="F53" i="15"/>
  <c r="G80" i="15"/>
  <c r="K16" i="15"/>
  <c r="J32" i="15"/>
  <c r="G47" i="15"/>
  <c r="G81" i="15"/>
  <c r="I53" i="15"/>
  <c r="F101" i="15"/>
  <c r="K46" i="15"/>
  <c r="F81" i="15"/>
  <c r="F17" i="15"/>
  <c r="K32" i="15"/>
  <c r="E48" i="15"/>
  <c r="L65" i="15"/>
  <c r="K65" i="15"/>
  <c r="D67" i="15"/>
  <c r="I16" i="15"/>
  <c r="H17" i="15"/>
  <c r="E31" i="15"/>
  <c r="D32" i="15"/>
  <c r="L32" i="15"/>
  <c r="I46" i="15"/>
  <c r="H47" i="15"/>
  <c r="J16" i="15"/>
  <c r="I17" i="15"/>
  <c r="H18" i="15"/>
  <c r="F31" i="15"/>
  <c r="E32" i="15"/>
  <c r="D33" i="15"/>
  <c r="L33" i="15"/>
  <c r="J46" i="15"/>
  <c r="I47" i="15"/>
  <c r="H48" i="15"/>
  <c r="L31" i="15"/>
  <c r="H53" i="15"/>
  <c r="G66" i="15"/>
  <c r="F67" i="15"/>
  <c r="J17" i="15"/>
  <c r="I18" i="15"/>
  <c r="F32" i="15"/>
  <c r="J47" i="15"/>
  <c r="L100" i="15"/>
  <c r="K101" i="15"/>
  <c r="G67" i="15"/>
  <c r="D16" i="15"/>
  <c r="L16" i="15"/>
  <c r="K17" i="15"/>
  <c r="H31" i="15"/>
  <c r="G32" i="15"/>
  <c r="D46" i="15"/>
  <c r="L46" i="15"/>
  <c r="K47" i="15"/>
  <c r="D31" i="15"/>
  <c r="L101" i="15"/>
  <c r="E16" i="15"/>
  <c r="D17" i="15"/>
  <c r="L17" i="15"/>
  <c r="I31" i="15"/>
  <c r="H32" i="15"/>
  <c r="E46" i="15"/>
  <c r="D47" i="15"/>
  <c r="L47" i="15"/>
  <c r="F99" i="15"/>
  <c r="L66" i="15"/>
  <c r="I80" i="15"/>
  <c r="H81" i="15"/>
  <c r="H80" i="15"/>
  <c r="H87" i="15"/>
  <c r="H66" i="15" s="1"/>
  <c r="F65" i="15"/>
  <c r="J80" i="15"/>
  <c r="I81" i="15"/>
  <c r="I87" i="15"/>
  <c r="I67" i="15" s="1"/>
  <c r="G65" i="15"/>
  <c r="K80" i="15"/>
  <c r="J81" i="15"/>
  <c r="J87" i="15"/>
  <c r="J67" i="15" s="1"/>
  <c r="G99" i="15"/>
  <c r="F100" i="15"/>
  <c r="H65" i="15"/>
  <c r="D80" i="15"/>
  <c r="L80" i="15"/>
  <c r="K81" i="15"/>
  <c r="G100" i="15"/>
  <c r="I65" i="15"/>
  <c r="E80" i="15"/>
  <c r="D81" i="15"/>
  <c r="L81" i="15"/>
  <c r="K100" i="15"/>
  <c r="K99" i="15"/>
  <c r="H100" i="15"/>
  <c r="L99" i="15"/>
  <c r="E99" i="15"/>
  <c r="M86" i="15"/>
  <c r="M64" i="15"/>
  <c r="M63" i="15"/>
  <c r="M62" i="15"/>
  <c r="M61" i="15"/>
  <c r="M60" i="15"/>
  <c r="M59" i="15"/>
  <c r="M58" i="15"/>
  <c r="M57" i="15"/>
  <c r="M56" i="15"/>
  <c r="M55" i="15"/>
  <c r="D66" i="15" l="1"/>
  <c r="I99" i="15"/>
  <c r="J99" i="15"/>
  <c r="H99" i="15"/>
  <c r="E65" i="15"/>
  <c r="J101" i="15"/>
  <c r="D100" i="15"/>
  <c r="D65" i="15"/>
  <c r="E100" i="15"/>
  <c r="E101" i="15"/>
  <c r="E66" i="15"/>
  <c r="D101" i="15"/>
  <c r="H101" i="15"/>
  <c r="I101" i="15"/>
  <c r="I100" i="15"/>
  <c r="J66" i="15"/>
  <c r="H67" i="15"/>
  <c r="J100" i="15"/>
  <c r="J65" i="15"/>
  <c r="I66" i="15"/>
  <c r="M52" i="15"/>
  <c r="M98" i="15"/>
  <c r="M125" i="15" s="1"/>
  <c r="H125" i="15"/>
  <c r="E125" i="15"/>
  <c r="D125" i="15"/>
  <c r="M97" i="15"/>
  <c r="M126" i="15" s="1"/>
  <c r="K126" i="15"/>
  <c r="J126" i="15"/>
  <c r="G126" i="15"/>
  <c r="F126" i="15"/>
  <c r="E126" i="15"/>
  <c r="D126" i="15"/>
  <c r="M96" i="15"/>
  <c r="M95" i="15"/>
  <c r="M94" i="15"/>
  <c r="M93" i="15"/>
  <c r="M92" i="15"/>
  <c r="M91" i="15"/>
  <c r="M90" i="15"/>
  <c r="M89" i="15"/>
  <c r="M68" i="15"/>
  <c r="M81" i="15" s="1"/>
  <c r="M34" i="15"/>
  <c r="M47" i="15" s="1"/>
  <c r="M19" i="15"/>
  <c r="M32" i="15" s="1"/>
  <c r="M4" i="15"/>
  <c r="M53" i="15" l="1"/>
  <c r="M87" i="15"/>
  <c r="M33" i="15"/>
  <c r="M46" i="15"/>
  <c r="M48" i="15"/>
  <c r="J124" i="15"/>
  <c r="E123" i="15"/>
  <c r="M123" i="15"/>
  <c r="G124" i="15"/>
  <c r="K124" i="15"/>
  <c r="I123" i="15"/>
  <c r="M31" i="15"/>
  <c r="K125" i="15"/>
  <c r="D123" i="15"/>
  <c r="L125" i="15"/>
  <c r="G125" i="15"/>
  <c r="M82" i="15"/>
  <c r="F124" i="15"/>
  <c r="K123" i="15"/>
  <c r="F125" i="15"/>
  <c r="H126" i="15"/>
  <c r="L126" i="15"/>
  <c r="M16" i="15"/>
  <c r="M18" i="15"/>
  <c r="G123" i="15"/>
  <c r="J125" i="15"/>
  <c r="M80" i="15"/>
  <c r="D124" i="15"/>
  <c r="H124" i="15"/>
  <c r="L124" i="15"/>
  <c r="F123" i="15"/>
  <c r="M17" i="15"/>
  <c r="E124" i="15"/>
  <c r="I124" i="15"/>
  <c r="M124" i="15"/>
  <c r="I126" i="15"/>
  <c r="J123" i="15"/>
  <c r="H123" i="15"/>
  <c r="L123" i="15"/>
  <c r="I125" i="15"/>
  <c r="M101" i="15" l="1"/>
  <c r="M67" i="15"/>
  <c r="M66" i="15"/>
  <c r="M65" i="15"/>
  <c r="M99" i="15"/>
  <c r="D128" i="15"/>
  <c r="M100" i="15"/>
  <c r="G128" i="15"/>
  <c r="E128" i="15"/>
  <c r="K128" i="15"/>
  <c r="J128" i="15"/>
  <c r="H128" i="15"/>
  <c r="M128" i="15"/>
  <c r="F128" i="15"/>
  <c r="I128" i="15"/>
  <c r="L128" i="15"/>
</calcChain>
</file>

<file path=xl/sharedStrings.xml><?xml version="1.0" encoding="utf-8"?>
<sst xmlns="http://schemas.openxmlformats.org/spreadsheetml/2006/main" count="107" uniqueCount="32">
  <si>
    <t>Fall Semester Headcount Enrollment by Racial/Ethnic Category</t>
  </si>
  <si>
    <t>Student Level</t>
  </si>
  <si>
    <t>Undergraduate</t>
  </si>
  <si>
    <t>Domestic</t>
  </si>
  <si>
    <t>Native Hawaiian or Other Pacific Islander</t>
  </si>
  <si>
    <t>White</t>
  </si>
  <si>
    <t>Unknown</t>
  </si>
  <si>
    <t>International</t>
  </si>
  <si>
    <t>Graduate</t>
  </si>
  <si>
    <t>Professional</t>
  </si>
  <si>
    <r>
      <t xml:space="preserve">Fall Semester Headcount Enrollment by Racial/Ethnic Category, </t>
    </r>
    <r>
      <rPr>
        <b/>
        <i/>
        <sz val="11"/>
        <rFont val="Arial"/>
        <family val="1"/>
        <scheme val="minor"/>
      </rPr>
      <t>continued</t>
    </r>
  </si>
  <si>
    <t>Postgraduate</t>
  </si>
  <si>
    <t>All Students</t>
  </si>
  <si>
    <t>American Indian or Alaska Native</t>
  </si>
  <si>
    <t xml:space="preserve">Asian </t>
  </si>
  <si>
    <t>Black or African American</t>
  </si>
  <si>
    <t>Not Specified/Unknown</t>
  </si>
  <si>
    <t>continued</t>
  </si>
  <si>
    <t>Percent Minority</t>
  </si>
  <si>
    <t>Percent International</t>
  </si>
  <si>
    <t>Domestic Non-URM</t>
  </si>
  <si>
    <t>Underrepresented Minority (URM)</t>
  </si>
  <si>
    <t>Hispanic/Latinx</t>
  </si>
  <si>
    <t xml:space="preserve">Note: "Underrepresented Minority" (URM) includes Hispanic/Latinx, American Indian or Alaskan Native, Black or African American, Native Hawaiian or Other Pacific Islander, and Two or More </t>
  </si>
  <si>
    <t xml:space="preserve">Source: MAUI/Registrar's data warehouse (see Note 1). </t>
  </si>
  <si>
    <t>Two or More Races - URM</t>
  </si>
  <si>
    <t>Two or More Races - Non-URM</t>
  </si>
  <si>
    <t>Percent Underrepresented Minority (URM)</t>
  </si>
  <si>
    <t>See Note 6 regarding the removal from the counts, in all years, of students who withdrew between the first day of the session and the official census date.</t>
  </si>
  <si>
    <t>All Students excluding Postgraduate</t>
  </si>
  <si>
    <t xml:space="preserve">  Races (where at least one race is included in the preceding list). </t>
  </si>
  <si>
    <t xml:space="preserve">  "Minority" includes all those in the URM group, Asian, and all those in the Two or More Races group.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</si>
</sst>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1"/>
      <scheme val="minor"/>
    </font>
    <font>
      <b/>
      <sz val="12"/>
      <name val="Arial"/>
      <family val="1"/>
      <scheme val="minor"/>
    </font>
    <font>
      <sz val="12"/>
      <name val="Arial"/>
      <family val="1"/>
      <scheme val="minor"/>
    </font>
    <font>
      <b/>
      <sz val="8"/>
      <name val="Arial"/>
      <family val="1"/>
      <scheme val="minor"/>
    </font>
    <font>
      <sz val="8"/>
      <name val="Arial"/>
      <family val="1"/>
      <scheme val="minor"/>
    </font>
    <font>
      <u/>
      <sz val="8"/>
      <name val="Arial"/>
      <family val="1"/>
      <scheme val="minor"/>
    </font>
    <font>
      <sz val="9"/>
      <name val="Arial"/>
      <family val="1"/>
      <scheme val="minor"/>
    </font>
    <font>
      <b/>
      <i/>
      <sz val="8"/>
      <name val="Arial"/>
      <family val="1"/>
      <scheme val="minor"/>
    </font>
    <font>
      <b/>
      <i/>
      <sz val="11"/>
      <name val="Arial"/>
      <family val="1"/>
      <scheme val="minor"/>
    </font>
    <font>
      <sz val="8"/>
      <color theme="1"/>
      <name val="Arial"/>
      <family val="2"/>
      <scheme val="minor"/>
    </font>
    <font>
      <sz val="8"/>
      <name val="Arial"/>
      <family val="2"/>
      <scheme val="minor"/>
    </font>
    <font>
      <sz val="8"/>
      <name val="Arial"/>
      <family val="2"/>
    </font>
    <font>
      <i/>
      <sz val="8"/>
      <color theme="1"/>
      <name val="Arial"/>
      <family val="2"/>
      <scheme val="minor"/>
    </font>
    <font>
      <sz val="8"/>
      <color theme="1"/>
      <name val="Arial"/>
      <family val="1"/>
      <scheme val="minor"/>
    </font>
    <font>
      <i/>
      <sz val="8"/>
      <name val="Arial"/>
      <family val="2"/>
      <scheme val="minor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3" fontId="7" fillId="0" borderId="0" xfId="0" applyNumberFormat="1" applyFont="1"/>
    <xf numFmtId="0" fontId="7" fillId="0" borderId="0" xfId="0" applyFont="1" applyAlignment="1">
      <alignment vertical="center"/>
    </xf>
    <xf numFmtId="3" fontId="10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wrapText="1"/>
    </xf>
    <xf numFmtId="3" fontId="9" fillId="0" borderId="0" xfId="0" applyNumberFormat="1" applyFont="1"/>
    <xf numFmtId="0" fontId="12" fillId="0" borderId="0" xfId="0" applyFont="1"/>
    <xf numFmtId="0" fontId="14" fillId="0" borderId="0" xfId="0" applyFont="1"/>
    <xf numFmtId="0" fontId="16" fillId="0" borderId="0" xfId="0" applyFont="1"/>
    <xf numFmtId="37" fontId="6" fillId="0" borderId="0" xfId="2" applyNumberFormat="1" applyFont="1" applyBorder="1"/>
    <xf numFmtId="37" fontId="1" fillId="0" borderId="0" xfId="2" applyNumberFormat="1" applyFont="1"/>
    <xf numFmtId="37" fontId="7" fillId="0" borderId="0" xfId="2" applyNumberFormat="1" applyFont="1" applyBorder="1"/>
    <xf numFmtId="37" fontId="12" fillId="0" borderId="0" xfId="2" applyNumberFormat="1" applyFont="1"/>
    <xf numFmtId="37" fontId="7" fillId="0" borderId="0" xfId="2" applyNumberFormat="1" applyFont="1"/>
    <xf numFmtId="3" fontId="17" fillId="0" borderId="0" xfId="0" applyNumberFormat="1" applyFont="1" applyAlignment="1">
      <alignment horizontal="right"/>
    </xf>
    <xf numFmtId="0" fontId="13" fillId="0" borderId="0" xfId="0" applyFont="1"/>
    <xf numFmtId="164" fontId="15" fillId="0" borderId="0" xfId="1" applyNumberFormat="1" applyFont="1"/>
    <xf numFmtId="0" fontId="7" fillId="0" borderId="2" xfId="0" applyFont="1" applyBorder="1"/>
    <xf numFmtId="37" fontId="12" fillId="0" borderId="2" xfId="2" applyNumberFormat="1" applyFont="1" applyBorder="1"/>
    <xf numFmtId="37" fontId="7" fillId="0" borderId="2" xfId="2" applyNumberFormat="1" applyFont="1" applyBorder="1"/>
    <xf numFmtId="164" fontId="15" fillId="0" borderId="1" xfId="1" applyNumberFormat="1" applyFont="1" applyBorder="1"/>
    <xf numFmtId="164" fontId="18" fillId="0" borderId="3" xfId="0" applyNumberFormat="1" applyFont="1" applyBorder="1"/>
    <xf numFmtId="0" fontId="12" fillId="0" borderId="3" xfId="0" applyFont="1" applyBorder="1"/>
    <xf numFmtId="0" fontId="17" fillId="0" borderId="0" xfId="0" applyFont="1" applyAlignment="1">
      <alignment horizontal="left" indent="1"/>
    </xf>
    <xf numFmtId="0" fontId="18" fillId="0" borderId="3" xfId="0" applyFont="1" applyBorder="1" applyAlignment="1">
      <alignment horizontal="left" indent="1"/>
    </xf>
    <xf numFmtId="0" fontId="18" fillId="0" borderId="1" xfId="0" applyFont="1" applyBorder="1" applyAlignment="1">
      <alignment horizontal="left" indent="1"/>
    </xf>
    <xf numFmtId="0" fontId="6" fillId="2" borderId="0" xfId="0" applyFont="1" applyFill="1"/>
    <xf numFmtId="0" fontId="7" fillId="2" borderId="0" xfId="0" applyFont="1" applyFill="1"/>
    <xf numFmtId="37" fontId="6" fillId="2" borderId="0" xfId="2" applyNumberFormat="1" applyFont="1" applyFill="1" applyBorder="1"/>
    <xf numFmtId="37" fontId="1" fillId="2" borderId="0" xfId="2" applyNumberFormat="1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0000"/>
                </a:solidFill>
                <a:latin typeface="+mj-lt"/>
                <a:ea typeface="Arial"/>
                <a:cs typeface="Arial"/>
              </a:defRPr>
            </a:pPr>
            <a:r>
              <a:rPr lang="en-US" sz="900">
                <a:latin typeface="+mj-lt"/>
              </a:rPr>
              <a:t>Enrollment by Racial/Ethnic Category
Fall 2023</a:t>
            </a:r>
          </a:p>
        </c:rich>
      </c:tx>
      <c:layout>
        <c:manualLayout>
          <c:xMode val="edge"/>
          <c:yMode val="edge"/>
          <c:x val="0.18376230314960629"/>
          <c:y val="6.4907988196390709E-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0000"/>
              </a:solidFill>
              <a:latin typeface="+mj-lt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376026337709729"/>
          <c:y val="0.1929818474519818"/>
          <c:w val="0.45707194243547422"/>
          <c:h val="0.785064899017935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75-4D4F-AFF2-DA45A7FC7A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475-4D4F-AFF2-DA45A7FC7A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75-4D4F-AFF2-DA45A7FC7A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475-4D4F-AFF2-DA45A7FC7A20}"/>
              </c:ext>
            </c:extLst>
          </c:dPt>
          <c:dLbls>
            <c:dLbl>
              <c:idx val="0"/>
              <c:layout>
                <c:manualLayout>
                  <c:x val="-4.5154129669961469E-2"/>
                  <c:y val="-1.56337368070588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75-4D4F-AFF2-DA45A7FC7A20}"/>
                </c:ext>
              </c:extLst>
            </c:dLbl>
            <c:dLbl>
              <c:idx val="1"/>
              <c:layout>
                <c:manualLayout>
                  <c:x val="4.1841644794400612E-2"/>
                  <c:y val="-0.150280041855468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91607565011823"/>
                      <c:h val="0.269502583484722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475-4D4F-AFF2-DA45A7FC7A20}"/>
                </c:ext>
              </c:extLst>
            </c:dLbl>
            <c:dLbl>
              <c:idx val="2"/>
              <c:layout>
                <c:manualLayout>
                  <c:x val="9.2626719532398871E-2"/>
                  <c:y val="-0.116571192579238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75-4D4F-AFF2-DA45A7FC7A20}"/>
                </c:ext>
              </c:extLst>
            </c:dLbl>
            <c:dLbl>
              <c:idx val="3"/>
              <c:layout>
                <c:manualLayout>
                  <c:x val="7.9801195063382929E-2"/>
                  <c:y val="-3.61107824234873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75-4D4F-AFF2-DA45A7FC7A20}"/>
                </c:ext>
              </c:extLst>
            </c:dLbl>
            <c:numFmt formatCode="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Table!$C$123:$C$126</c:f>
              <c:strCache>
                <c:ptCount val="4"/>
                <c:pt idx="0">
                  <c:v>Domestic Non-URM</c:v>
                </c:pt>
                <c:pt idx="1">
                  <c:v>Underrepresented Minority (URM)</c:v>
                </c:pt>
                <c:pt idx="2">
                  <c:v>International</c:v>
                </c:pt>
                <c:pt idx="3">
                  <c:v>Unknown</c:v>
                </c:pt>
              </c:strCache>
            </c:strRef>
          </c:cat>
          <c:val>
            <c:numRef>
              <c:f>Table!$M$123:$M$126</c:f>
              <c:numCache>
                <c:formatCode>#,##0</c:formatCode>
                <c:ptCount val="4"/>
                <c:pt idx="0">
                  <c:v>23927</c:v>
                </c:pt>
                <c:pt idx="1">
                  <c:v>4077</c:v>
                </c:pt>
                <c:pt idx="2">
                  <c:v>1815</c:v>
                </c:pt>
                <c:pt idx="3">
                  <c:v>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75-4D4F-AFF2-DA45A7FC7A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44"/>
      </c:pie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55" r="0.7500000000000025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+mj-lt"/>
                <a:cs typeface="Arial" panose="020B0604020202020204" pitchFamily="34" charset="0"/>
              </a:defRPr>
            </a:pPr>
            <a:r>
              <a:rPr lang="en-US" sz="900">
                <a:latin typeface="+mj-lt"/>
                <a:cs typeface="Arial" panose="020B0604020202020204" pitchFamily="34" charset="0"/>
              </a:rPr>
              <a:t>Underrepresented Minorities (URM)</a:t>
            </a:r>
            <a:r>
              <a:rPr lang="en-US" sz="900" baseline="0">
                <a:latin typeface="+mj-lt"/>
                <a:cs typeface="Arial" panose="020B0604020202020204" pitchFamily="34" charset="0"/>
              </a:rPr>
              <a:t> </a:t>
            </a:r>
            <a:r>
              <a:rPr lang="en-US" sz="900">
                <a:latin typeface="+mj-lt"/>
                <a:cs typeface="Arial" panose="020B0604020202020204" pitchFamily="34" charset="0"/>
              </a:rPr>
              <a:t>as a Percentage of All Students (All Levels)</a:t>
            </a:r>
          </a:p>
        </c:rich>
      </c:tx>
      <c:layout>
        <c:manualLayout>
          <c:xMode val="edge"/>
          <c:yMode val="edge"/>
          <c:x val="0.1290099263907801"/>
          <c:y val="1.381690318593852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597214731720194E-2"/>
          <c:y val="0.22003255131837191"/>
          <c:w val="0.92015717206738412"/>
          <c:h val="0.5682092640703944"/>
        </c:manualLayout>
      </c:layout>
      <c:lineChart>
        <c:grouping val="standard"/>
        <c:varyColors val="0"/>
        <c:ser>
          <c:idx val="1"/>
          <c:order val="0"/>
          <c:marker>
            <c:symbol val="square"/>
            <c:size val="4"/>
            <c:spPr>
              <a:solidFill>
                <a:schemeClr val="tx1"/>
              </a:solidFill>
              <a:ln w="15875">
                <a:solidFill>
                  <a:schemeClr val="tx1"/>
                </a:solidFill>
              </a:ln>
            </c:spPr>
          </c:marker>
          <c:cat>
            <c:numRef>
              <c:f>Table!$D$3:$M$3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Table!$D$100:$M$100</c:f>
              <c:numCache>
                <c:formatCode>0.0%</c:formatCode>
                <c:ptCount val="10"/>
                <c:pt idx="0">
                  <c:v>9.8482423000576289E-2</c:v>
                </c:pt>
                <c:pt idx="1">
                  <c:v>0.10891367513356454</c:v>
                </c:pt>
                <c:pt idx="2">
                  <c:v>0.11361513663342472</c:v>
                </c:pt>
                <c:pt idx="3">
                  <c:v>0.1157765757150115</c:v>
                </c:pt>
                <c:pt idx="4">
                  <c:v>0.11780821917808219</c:v>
                </c:pt>
                <c:pt idx="5">
                  <c:v>0.12072633104171163</c:v>
                </c:pt>
                <c:pt idx="6">
                  <c:v>0.12572784810126583</c:v>
                </c:pt>
                <c:pt idx="7">
                  <c:v>0.12850092930846632</c:v>
                </c:pt>
                <c:pt idx="8">
                  <c:v>0.12964204745026664</c:v>
                </c:pt>
                <c:pt idx="9">
                  <c:v>0.12962609690957649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F-4379-8792-134F9327D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028968"/>
        <c:axId val="459029360"/>
      </c:lineChart>
      <c:catAx>
        <c:axId val="459028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800">
                <a:latin typeface="+mn-lt"/>
              </a:defRPr>
            </a:pPr>
            <a:endParaRPr lang="en-US"/>
          </a:p>
        </c:txPr>
        <c:crossAx val="459029360"/>
        <c:crosses val="autoZero"/>
        <c:auto val="1"/>
        <c:lblAlgn val="ctr"/>
        <c:lblOffset val="100"/>
        <c:noMultiLvlLbl val="0"/>
      </c:catAx>
      <c:valAx>
        <c:axId val="459029360"/>
        <c:scaling>
          <c:orientation val="minMax"/>
          <c:max val="0.16000000000000003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800">
                <a:latin typeface="+mn-lt"/>
              </a:defRPr>
            </a:pPr>
            <a:endParaRPr lang="en-US"/>
          </a:p>
        </c:txPr>
        <c:crossAx val="459028968"/>
        <c:crossesAt val="1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107</xdr:row>
      <xdr:rowOff>66672</xdr:rowOff>
    </xdr:from>
    <xdr:to>
      <xdr:col>5</xdr:col>
      <xdr:colOff>601980</xdr:colOff>
      <xdr:row>118</xdr:row>
      <xdr:rowOff>9525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266699</xdr:colOff>
      <xdr:row>107</xdr:row>
      <xdr:rowOff>66672</xdr:rowOff>
    </xdr:from>
    <xdr:to>
      <xdr:col>12</xdr:col>
      <xdr:colOff>621029</xdr:colOff>
      <xdr:row>118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M128" sqref="M128"/>
    </sheetView>
  </sheetViews>
  <sheetFormatPr defaultColWidth="9" defaultRowHeight="12.5" x14ac:dyDescent="0.25"/>
  <cols>
    <col min="1" max="2" width="2.58203125" style="1" customWidth="1"/>
    <col min="3" max="3" width="26" style="1" customWidth="1"/>
    <col min="4" max="13" width="8.58203125" style="1" customWidth="1"/>
    <col min="14" max="14" width="2.75" style="1" customWidth="1"/>
    <col min="15" max="16384" width="9" style="1"/>
  </cols>
  <sheetData>
    <row r="1" spans="1:14" ht="14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4" ht="6" customHeight="1" x14ac:dyDescent="0.3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x14ac:dyDescent="0.25">
      <c r="A3" s="4" t="s">
        <v>1</v>
      </c>
      <c r="B3" s="4"/>
      <c r="C3" s="5"/>
      <c r="D3" s="4">
        <v>2014</v>
      </c>
      <c r="E3" s="4">
        <v>2015</v>
      </c>
      <c r="F3" s="4">
        <v>2016</v>
      </c>
      <c r="G3" s="4">
        <v>2017</v>
      </c>
      <c r="H3" s="4">
        <v>2018</v>
      </c>
      <c r="I3" s="4">
        <v>2019</v>
      </c>
      <c r="J3" s="4">
        <v>2020</v>
      </c>
      <c r="K3" s="4">
        <v>2021</v>
      </c>
      <c r="L3" s="4">
        <v>2022</v>
      </c>
      <c r="M3" s="4">
        <v>2023</v>
      </c>
    </row>
    <row r="4" spans="1:14" x14ac:dyDescent="0.25">
      <c r="A4" s="7" t="s">
        <v>2</v>
      </c>
      <c r="B4" s="7"/>
      <c r="C4" s="6"/>
      <c r="D4" s="19">
        <f t="shared" ref="D4:K4" si="0">SUM(D6:D15)</f>
        <v>22218</v>
      </c>
      <c r="E4" s="19">
        <f t="shared" si="0"/>
        <v>23233</v>
      </c>
      <c r="F4" s="19">
        <f t="shared" si="0"/>
        <v>24355</v>
      </c>
      <c r="G4" s="19">
        <f t="shared" si="0"/>
        <v>24434</v>
      </c>
      <c r="H4" s="19">
        <f t="shared" si="0"/>
        <v>23909</v>
      </c>
      <c r="I4" s="19">
        <f t="shared" si="0"/>
        <v>23411</v>
      </c>
      <c r="J4" s="19">
        <f t="shared" si="0"/>
        <v>22304</v>
      </c>
      <c r="K4" s="19">
        <f t="shared" si="0"/>
        <v>21608</v>
      </c>
      <c r="L4" s="19">
        <f t="shared" ref="L4:M4" si="1">SUM(L6:L15)</f>
        <v>21973</v>
      </c>
      <c r="M4" s="19">
        <f t="shared" si="1"/>
        <v>22130</v>
      </c>
      <c r="N4" s="20"/>
    </row>
    <row r="5" spans="1:14" x14ac:dyDescent="0.25">
      <c r="A5" s="7"/>
      <c r="B5" s="6" t="s">
        <v>3</v>
      </c>
      <c r="C5" s="6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4" x14ac:dyDescent="0.25">
      <c r="A6" s="8"/>
      <c r="B6" s="9"/>
      <c r="C6" s="17" t="s">
        <v>22</v>
      </c>
      <c r="D6" s="21">
        <v>1411</v>
      </c>
      <c r="E6" s="21">
        <v>1664</v>
      </c>
      <c r="F6" s="21">
        <v>1815</v>
      </c>
      <c r="G6" s="21">
        <v>1824</v>
      </c>
      <c r="H6" s="22">
        <v>1824</v>
      </c>
      <c r="I6" s="22">
        <v>1841</v>
      </c>
      <c r="J6" s="22">
        <v>1830</v>
      </c>
      <c r="K6" s="22">
        <v>1826</v>
      </c>
      <c r="L6" s="22">
        <v>1947</v>
      </c>
      <c r="M6" s="22">
        <v>2010</v>
      </c>
      <c r="N6" s="20"/>
    </row>
    <row r="7" spans="1:14" x14ac:dyDescent="0.25">
      <c r="A7" s="6"/>
      <c r="B7" s="6"/>
      <c r="C7" s="17" t="s">
        <v>13</v>
      </c>
      <c r="D7" s="21">
        <v>32</v>
      </c>
      <c r="E7" s="21">
        <v>35</v>
      </c>
      <c r="F7" s="21">
        <v>39</v>
      </c>
      <c r="G7" s="21">
        <v>42</v>
      </c>
      <c r="H7" s="22">
        <v>41</v>
      </c>
      <c r="I7" s="22">
        <v>48</v>
      </c>
      <c r="J7" s="22">
        <v>37</v>
      </c>
      <c r="K7" s="22">
        <v>33</v>
      </c>
      <c r="L7" s="22">
        <v>31</v>
      </c>
      <c r="M7" s="22">
        <v>29</v>
      </c>
      <c r="N7" s="20"/>
    </row>
    <row r="8" spans="1:14" x14ac:dyDescent="0.25">
      <c r="A8" s="6"/>
      <c r="B8" s="6"/>
      <c r="C8" s="17" t="s">
        <v>14</v>
      </c>
      <c r="D8" s="21">
        <v>710</v>
      </c>
      <c r="E8" s="21">
        <v>868</v>
      </c>
      <c r="F8" s="21">
        <v>978</v>
      </c>
      <c r="G8" s="21">
        <v>1021</v>
      </c>
      <c r="H8" s="22">
        <v>1013</v>
      </c>
      <c r="I8" s="22">
        <v>973</v>
      </c>
      <c r="J8" s="22">
        <v>1023</v>
      </c>
      <c r="K8" s="22">
        <v>1068</v>
      </c>
      <c r="L8" s="22">
        <v>1063</v>
      </c>
      <c r="M8" s="22">
        <v>1033</v>
      </c>
      <c r="N8" s="20"/>
    </row>
    <row r="9" spans="1:14" x14ac:dyDescent="0.25">
      <c r="A9" s="6"/>
      <c r="B9" s="6"/>
      <c r="C9" s="17" t="s">
        <v>15</v>
      </c>
      <c r="D9" s="21">
        <v>647</v>
      </c>
      <c r="E9" s="21">
        <v>747</v>
      </c>
      <c r="F9" s="21">
        <v>814</v>
      </c>
      <c r="G9" s="21">
        <v>798</v>
      </c>
      <c r="H9" s="22">
        <v>721</v>
      </c>
      <c r="I9" s="22">
        <v>686</v>
      </c>
      <c r="J9" s="22">
        <v>685</v>
      </c>
      <c r="K9" s="22">
        <v>656</v>
      </c>
      <c r="L9" s="22">
        <v>663</v>
      </c>
      <c r="M9" s="22">
        <v>644</v>
      </c>
      <c r="N9" s="20"/>
    </row>
    <row r="10" spans="1:14" x14ac:dyDescent="0.25">
      <c r="A10" s="6"/>
      <c r="B10" s="6"/>
      <c r="C10" s="17" t="s">
        <v>4</v>
      </c>
      <c r="D10" s="21">
        <v>22</v>
      </c>
      <c r="E10" s="21">
        <v>23</v>
      </c>
      <c r="F10" s="21">
        <v>23</v>
      </c>
      <c r="G10" s="21">
        <v>23</v>
      </c>
      <c r="H10" s="22">
        <v>20</v>
      </c>
      <c r="I10" s="22">
        <v>18</v>
      </c>
      <c r="J10" s="22">
        <v>17</v>
      </c>
      <c r="K10" s="22">
        <v>16</v>
      </c>
      <c r="L10" s="22">
        <v>15</v>
      </c>
      <c r="M10" s="22">
        <v>14</v>
      </c>
      <c r="N10" s="20"/>
    </row>
    <row r="11" spans="1:14" x14ac:dyDescent="0.25">
      <c r="A11" s="6"/>
      <c r="B11" s="6"/>
      <c r="C11" s="17" t="s">
        <v>25</v>
      </c>
      <c r="D11" s="21">
        <v>333</v>
      </c>
      <c r="E11" s="21">
        <v>399</v>
      </c>
      <c r="F11" s="21">
        <v>428</v>
      </c>
      <c r="G11" s="21">
        <v>470</v>
      </c>
      <c r="H11" s="21">
        <v>488</v>
      </c>
      <c r="I11" s="21">
        <v>503</v>
      </c>
      <c r="J11" s="21">
        <v>484</v>
      </c>
      <c r="K11" s="21">
        <v>470</v>
      </c>
      <c r="L11" s="21">
        <v>460</v>
      </c>
      <c r="M11" s="21">
        <v>474</v>
      </c>
      <c r="N11" s="20"/>
    </row>
    <row r="12" spans="1:14" x14ac:dyDescent="0.25">
      <c r="A12" s="6"/>
      <c r="B12" s="6"/>
      <c r="C12" s="17" t="s">
        <v>26</v>
      </c>
      <c r="D12" s="21">
        <v>184</v>
      </c>
      <c r="E12" s="21">
        <v>203</v>
      </c>
      <c r="F12" s="21">
        <v>250</v>
      </c>
      <c r="G12" s="21">
        <v>272</v>
      </c>
      <c r="H12" s="21">
        <v>290</v>
      </c>
      <c r="I12" s="21">
        <v>300</v>
      </c>
      <c r="J12" s="21">
        <v>313</v>
      </c>
      <c r="K12" s="21">
        <v>336</v>
      </c>
      <c r="L12" s="21">
        <v>362</v>
      </c>
      <c r="M12" s="21">
        <v>377</v>
      </c>
      <c r="N12" s="20"/>
    </row>
    <row r="13" spans="1:14" x14ac:dyDescent="0.25">
      <c r="A13" s="6"/>
      <c r="B13" s="6"/>
      <c r="C13" s="6" t="s">
        <v>5</v>
      </c>
      <c r="D13" s="21">
        <v>15168</v>
      </c>
      <c r="E13" s="21">
        <v>15699</v>
      </c>
      <c r="F13" s="21">
        <v>16736</v>
      </c>
      <c r="G13" s="21">
        <v>17281</v>
      </c>
      <c r="H13" s="21">
        <v>17307</v>
      </c>
      <c r="I13" s="21">
        <v>17269</v>
      </c>
      <c r="J13" s="21">
        <v>16588</v>
      </c>
      <c r="K13" s="21">
        <v>16043</v>
      </c>
      <c r="L13" s="21">
        <v>16346</v>
      </c>
      <c r="M13" s="21">
        <v>16479</v>
      </c>
      <c r="N13" s="20"/>
    </row>
    <row r="14" spans="1:14" x14ac:dyDescent="0.25">
      <c r="A14" s="6"/>
      <c r="B14" s="6"/>
      <c r="C14" s="6" t="s">
        <v>16</v>
      </c>
      <c r="D14" s="21">
        <v>1281</v>
      </c>
      <c r="E14" s="21">
        <v>1004</v>
      </c>
      <c r="F14" s="21">
        <v>798</v>
      </c>
      <c r="G14" s="21">
        <v>643</v>
      </c>
      <c r="H14" s="21">
        <v>445</v>
      </c>
      <c r="I14" s="21">
        <v>517</v>
      </c>
      <c r="J14" s="21">
        <v>505</v>
      </c>
      <c r="K14" s="21">
        <v>584</v>
      </c>
      <c r="L14" s="21">
        <v>671</v>
      </c>
      <c r="M14" s="21">
        <v>720</v>
      </c>
      <c r="N14" s="20"/>
    </row>
    <row r="15" spans="1:14" x14ac:dyDescent="0.25">
      <c r="A15" s="6"/>
      <c r="B15" s="27" t="s">
        <v>7</v>
      </c>
      <c r="C15" s="27"/>
      <c r="D15" s="28">
        <v>2430</v>
      </c>
      <c r="E15" s="28">
        <v>2591</v>
      </c>
      <c r="F15" s="28">
        <v>2474</v>
      </c>
      <c r="G15" s="28">
        <v>2060</v>
      </c>
      <c r="H15" s="29">
        <v>1760</v>
      </c>
      <c r="I15" s="29">
        <v>1256</v>
      </c>
      <c r="J15" s="29">
        <v>822</v>
      </c>
      <c r="K15" s="29">
        <v>576</v>
      </c>
      <c r="L15" s="29">
        <v>415</v>
      </c>
      <c r="M15" s="29">
        <v>350</v>
      </c>
      <c r="N15" s="20"/>
    </row>
    <row r="16" spans="1:14" x14ac:dyDescent="0.25">
      <c r="A16" s="6"/>
      <c r="B16" s="33" t="s">
        <v>18</v>
      </c>
      <c r="C16" s="6"/>
      <c r="D16" s="26">
        <f t="shared" ref="D16:I16" si="2">(+D6+D7+D8+D9+D10+D11+D12)/D$4</f>
        <v>0.15028355387523629</v>
      </c>
      <c r="E16" s="26">
        <f t="shared" si="2"/>
        <v>0.16954332199888089</v>
      </c>
      <c r="F16" s="26">
        <f t="shared" si="2"/>
        <v>0.17848491069595565</v>
      </c>
      <c r="G16" s="26">
        <f t="shared" si="2"/>
        <v>0.18212327085209135</v>
      </c>
      <c r="H16" s="26">
        <f t="shared" si="2"/>
        <v>0.18390564222677652</v>
      </c>
      <c r="I16" s="26">
        <f t="shared" si="2"/>
        <v>0.18662167357225237</v>
      </c>
      <c r="J16" s="26">
        <f>(+J6+J7+J8+J9+J10+J11+J12)/J$4</f>
        <v>0.19678084648493543</v>
      </c>
      <c r="K16" s="26">
        <f>(+K6+K7+K8+K9+K10+K11+K12)/K$4</f>
        <v>0.20385968159940762</v>
      </c>
      <c r="L16" s="26">
        <f>(+L6+L7+L8+L9+L10+L11+L12)/L$4</f>
        <v>0.20666272243207573</v>
      </c>
      <c r="M16" s="26">
        <f>(+M6+M7+M8+M9+M10+M11+M12)/M$4</f>
        <v>0.2070040668775418</v>
      </c>
      <c r="N16" s="20"/>
    </row>
    <row r="17" spans="1:14" x14ac:dyDescent="0.25">
      <c r="A17" s="11"/>
      <c r="B17" s="33" t="s">
        <v>27</v>
      </c>
      <c r="C17" s="6"/>
      <c r="D17" s="26">
        <f t="shared" ref="D17:K17" si="3">(+D6+D7+D9+D10+D11)/D$4</f>
        <v>0.11004590872265731</v>
      </c>
      <c r="E17" s="26">
        <f t="shared" si="3"/>
        <v>0.12344509964274954</v>
      </c>
      <c r="F17" s="26">
        <f t="shared" si="3"/>
        <v>0.12806405255594333</v>
      </c>
      <c r="G17" s="26">
        <f t="shared" si="3"/>
        <v>0.12920520586068593</v>
      </c>
      <c r="H17" s="26">
        <f t="shared" si="3"/>
        <v>0.12940733614956712</v>
      </c>
      <c r="I17" s="26">
        <f t="shared" si="3"/>
        <v>0.13224552560762035</v>
      </c>
      <c r="J17" s="26">
        <f t="shared" si="3"/>
        <v>0.1368812769010043</v>
      </c>
      <c r="K17" s="26">
        <f t="shared" si="3"/>
        <v>0.13888374676045909</v>
      </c>
      <c r="L17" s="26">
        <f t="shared" ref="L17:M17" si="4">(+L6+L7+L9+L10+L11)/L$4</f>
        <v>0.14181040367724024</v>
      </c>
      <c r="M17" s="26">
        <f t="shared" si="4"/>
        <v>0.14328965205603253</v>
      </c>
      <c r="N17" s="20"/>
    </row>
    <row r="18" spans="1:14" x14ac:dyDescent="0.25">
      <c r="A18" s="32"/>
      <c r="B18" s="34" t="s">
        <v>19</v>
      </c>
      <c r="C18" s="32"/>
      <c r="D18" s="31">
        <f t="shared" ref="D18:K18" si="5">+D15/D$4</f>
        <v>0.10937078044828517</v>
      </c>
      <c r="E18" s="31">
        <f t="shared" si="5"/>
        <v>0.11152240347781173</v>
      </c>
      <c r="F18" s="31">
        <f t="shared" si="5"/>
        <v>0.10158078423321699</v>
      </c>
      <c r="G18" s="31">
        <f t="shared" si="5"/>
        <v>8.4308750102316449E-2</v>
      </c>
      <c r="H18" s="31">
        <f t="shared" si="5"/>
        <v>7.3612447195616715E-2</v>
      </c>
      <c r="I18" s="31">
        <f t="shared" si="5"/>
        <v>5.3649993592755539E-2</v>
      </c>
      <c r="J18" s="31">
        <f t="shared" si="5"/>
        <v>3.6854375896700146E-2</v>
      </c>
      <c r="K18" s="31">
        <f t="shared" si="5"/>
        <v>2.6656793780081452E-2</v>
      </c>
      <c r="L18" s="31">
        <f t="shared" ref="L18:M18" si="6">+L15/L$4</f>
        <v>1.8886815637373138E-2</v>
      </c>
      <c r="M18" s="31">
        <f t="shared" si="6"/>
        <v>1.5815634884771803E-2</v>
      </c>
      <c r="N18" s="20"/>
    </row>
    <row r="19" spans="1:14" x14ac:dyDescent="0.25">
      <c r="A19" s="7" t="s">
        <v>8</v>
      </c>
      <c r="B19" s="7"/>
      <c r="C19" s="6"/>
      <c r="D19" s="19">
        <f t="shared" ref="D19" si="7">SUM(D21:D30)</f>
        <v>5787</v>
      </c>
      <c r="E19" s="19">
        <f>SUM(E21:E30)</f>
        <v>5669</v>
      </c>
      <c r="F19" s="19">
        <f t="shared" ref="F19:K19" si="8">SUM(F21:F30)</f>
        <v>5678</v>
      </c>
      <c r="G19" s="19">
        <f t="shared" si="8"/>
        <v>5782</v>
      </c>
      <c r="H19" s="19">
        <f t="shared" si="8"/>
        <v>5808</v>
      </c>
      <c r="I19" s="19">
        <f t="shared" si="8"/>
        <v>5874</v>
      </c>
      <c r="J19" s="19">
        <f t="shared" si="8"/>
        <v>6141</v>
      </c>
      <c r="K19" s="19">
        <f t="shared" si="8"/>
        <v>6415</v>
      </c>
      <c r="L19" s="19">
        <f t="shared" ref="L19:M19" si="9">SUM(L21:L30)</f>
        <v>6156</v>
      </c>
      <c r="M19" s="19">
        <f t="shared" si="9"/>
        <v>6079</v>
      </c>
    </row>
    <row r="20" spans="1:14" x14ac:dyDescent="0.25">
      <c r="A20" s="7"/>
      <c r="B20" s="6" t="s">
        <v>3</v>
      </c>
      <c r="C20" s="6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4" x14ac:dyDescent="0.25">
      <c r="A21" s="6"/>
      <c r="B21" s="9"/>
      <c r="C21" s="17" t="s">
        <v>22</v>
      </c>
      <c r="D21" s="21">
        <v>228</v>
      </c>
      <c r="E21" s="21">
        <v>229</v>
      </c>
      <c r="F21" s="21">
        <v>234</v>
      </c>
      <c r="G21" s="21">
        <v>262</v>
      </c>
      <c r="H21" s="21">
        <v>292</v>
      </c>
      <c r="I21" s="21">
        <v>319</v>
      </c>
      <c r="J21" s="21">
        <v>351</v>
      </c>
      <c r="K21" s="21">
        <v>393</v>
      </c>
      <c r="L21" s="21">
        <v>361</v>
      </c>
      <c r="M21" s="21">
        <v>352</v>
      </c>
    </row>
    <row r="22" spans="1:14" x14ac:dyDescent="0.25">
      <c r="A22" s="6"/>
      <c r="B22" s="6"/>
      <c r="C22" s="17" t="s">
        <v>13</v>
      </c>
      <c r="D22" s="21">
        <v>13</v>
      </c>
      <c r="E22" s="21">
        <v>11</v>
      </c>
      <c r="F22" s="21">
        <v>10</v>
      </c>
      <c r="G22" s="21">
        <v>10</v>
      </c>
      <c r="H22" s="22">
        <v>9</v>
      </c>
      <c r="I22" s="22">
        <v>10</v>
      </c>
      <c r="J22" s="22">
        <v>13</v>
      </c>
      <c r="K22" s="22">
        <v>9</v>
      </c>
      <c r="L22" s="22">
        <v>8</v>
      </c>
      <c r="M22" s="22">
        <v>7</v>
      </c>
      <c r="N22" s="20"/>
    </row>
    <row r="23" spans="1:14" x14ac:dyDescent="0.25">
      <c r="A23" s="6"/>
      <c r="B23" s="6"/>
      <c r="C23" s="17" t="s">
        <v>14</v>
      </c>
      <c r="D23" s="21">
        <v>178</v>
      </c>
      <c r="E23" s="21">
        <v>190</v>
      </c>
      <c r="F23" s="21">
        <v>222</v>
      </c>
      <c r="G23" s="21">
        <v>246</v>
      </c>
      <c r="H23" s="22">
        <v>235</v>
      </c>
      <c r="I23" s="22">
        <v>244</v>
      </c>
      <c r="J23" s="22">
        <v>249</v>
      </c>
      <c r="K23" s="22">
        <v>260</v>
      </c>
      <c r="L23" s="22">
        <v>236</v>
      </c>
      <c r="M23" s="22">
        <v>252</v>
      </c>
      <c r="N23" s="20"/>
    </row>
    <row r="24" spans="1:14" x14ac:dyDescent="0.25">
      <c r="A24" s="6"/>
      <c r="B24" s="6"/>
      <c r="C24" s="17" t="s">
        <v>15</v>
      </c>
      <c r="D24" s="21">
        <v>152</v>
      </c>
      <c r="E24" s="21">
        <v>158</v>
      </c>
      <c r="F24" s="21">
        <v>162</v>
      </c>
      <c r="G24" s="21">
        <v>170</v>
      </c>
      <c r="H24" s="22">
        <v>187</v>
      </c>
      <c r="I24" s="22">
        <v>183</v>
      </c>
      <c r="J24" s="22">
        <v>208</v>
      </c>
      <c r="K24" s="22">
        <v>225</v>
      </c>
      <c r="L24" s="22">
        <v>202</v>
      </c>
      <c r="M24" s="22">
        <v>202</v>
      </c>
      <c r="N24" s="20"/>
    </row>
    <row r="25" spans="1:14" x14ac:dyDescent="0.25">
      <c r="A25" s="6"/>
      <c r="B25" s="6"/>
      <c r="C25" s="17" t="s">
        <v>4</v>
      </c>
      <c r="D25" s="21">
        <v>2</v>
      </c>
      <c r="E25" s="21">
        <v>4</v>
      </c>
      <c r="F25" s="21">
        <v>4</v>
      </c>
      <c r="G25" s="21">
        <v>1</v>
      </c>
      <c r="H25" s="21">
        <v>2</v>
      </c>
      <c r="I25" s="21">
        <v>1</v>
      </c>
      <c r="J25" s="21">
        <v>2</v>
      </c>
      <c r="K25" s="21">
        <v>1</v>
      </c>
      <c r="L25" s="21">
        <v>3</v>
      </c>
      <c r="M25" s="21">
        <v>2</v>
      </c>
      <c r="N25" s="20"/>
    </row>
    <row r="26" spans="1:14" x14ac:dyDescent="0.25">
      <c r="A26" s="6"/>
      <c r="B26" s="6"/>
      <c r="C26" s="17" t="s">
        <v>25</v>
      </c>
      <c r="D26" s="21">
        <v>39</v>
      </c>
      <c r="E26" s="21">
        <v>35</v>
      </c>
      <c r="F26" s="21">
        <v>43</v>
      </c>
      <c r="G26" s="21">
        <v>56</v>
      </c>
      <c r="H26" s="21">
        <v>52</v>
      </c>
      <c r="I26" s="21">
        <v>67</v>
      </c>
      <c r="J26" s="21">
        <v>87</v>
      </c>
      <c r="K26" s="21">
        <v>93</v>
      </c>
      <c r="L26" s="21">
        <v>91</v>
      </c>
      <c r="M26" s="21">
        <v>89</v>
      </c>
      <c r="N26" s="20"/>
    </row>
    <row r="27" spans="1:14" x14ac:dyDescent="0.25">
      <c r="A27" s="6"/>
      <c r="B27" s="6"/>
      <c r="C27" s="17" t="s">
        <v>26</v>
      </c>
      <c r="D27" s="21">
        <v>42</v>
      </c>
      <c r="E27" s="21">
        <v>43</v>
      </c>
      <c r="F27" s="21">
        <v>64</v>
      </c>
      <c r="G27" s="21">
        <v>67</v>
      </c>
      <c r="H27" s="21">
        <v>81</v>
      </c>
      <c r="I27" s="21">
        <v>60</v>
      </c>
      <c r="J27" s="21">
        <v>68</v>
      </c>
      <c r="K27" s="21">
        <v>71</v>
      </c>
      <c r="L27" s="21">
        <v>62</v>
      </c>
      <c r="M27" s="21">
        <v>66</v>
      </c>
      <c r="N27" s="20"/>
    </row>
    <row r="28" spans="1:14" x14ac:dyDescent="0.25">
      <c r="A28" s="6"/>
      <c r="B28" s="6"/>
      <c r="C28" s="6" t="s">
        <v>5</v>
      </c>
      <c r="D28" s="21">
        <v>3548</v>
      </c>
      <c r="E28" s="21">
        <v>3494</v>
      </c>
      <c r="F28" s="21">
        <v>3537</v>
      </c>
      <c r="G28" s="21">
        <v>3627</v>
      </c>
      <c r="H28" s="21">
        <v>3649</v>
      </c>
      <c r="I28" s="21">
        <v>3689</v>
      </c>
      <c r="J28" s="21">
        <v>4003</v>
      </c>
      <c r="K28" s="21">
        <v>4170</v>
      </c>
      <c r="L28" s="21">
        <v>4035</v>
      </c>
      <c r="M28" s="21">
        <v>3817</v>
      </c>
      <c r="N28" s="20"/>
    </row>
    <row r="29" spans="1:14" x14ac:dyDescent="0.25">
      <c r="A29" s="6"/>
      <c r="B29" s="6"/>
      <c r="C29" s="6" t="s">
        <v>16</v>
      </c>
      <c r="D29" s="21">
        <v>397</v>
      </c>
      <c r="E29" s="21">
        <v>357</v>
      </c>
      <c r="F29" s="21">
        <v>312</v>
      </c>
      <c r="G29" s="21">
        <v>312</v>
      </c>
      <c r="H29" s="21">
        <v>321</v>
      </c>
      <c r="I29" s="21">
        <v>309</v>
      </c>
      <c r="J29" s="21">
        <v>245</v>
      </c>
      <c r="K29" s="21">
        <v>206</v>
      </c>
      <c r="L29" s="21">
        <v>167</v>
      </c>
      <c r="M29" s="21">
        <v>176</v>
      </c>
      <c r="N29" s="20"/>
    </row>
    <row r="30" spans="1:14" x14ac:dyDescent="0.25">
      <c r="A30" s="6"/>
      <c r="B30" s="27" t="s">
        <v>7</v>
      </c>
      <c r="C30" s="27"/>
      <c r="D30" s="28">
        <v>1188</v>
      </c>
      <c r="E30" s="28">
        <v>1148</v>
      </c>
      <c r="F30" s="28">
        <v>1090</v>
      </c>
      <c r="G30" s="28">
        <v>1031</v>
      </c>
      <c r="H30" s="29">
        <v>980</v>
      </c>
      <c r="I30" s="29">
        <v>992</v>
      </c>
      <c r="J30" s="29">
        <v>915</v>
      </c>
      <c r="K30" s="29">
        <v>987</v>
      </c>
      <c r="L30" s="29">
        <v>991</v>
      </c>
      <c r="M30" s="29">
        <v>1116</v>
      </c>
      <c r="N30" s="20"/>
    </row>
    <row r="31" spans="1:14" x14ac:dyDescent="0.25">
      <c r="A31" s="6"/>
      <c r="B31" s="33" t="s">
        <v>18</v>
      </c>
      <c r="C31" s="6"/>
      <c r="D31" s="26">
        <f t="shared" ref="D31:K31" si="10">(+D21+D22+D23+D24+D25+D26+D27)/D$19</f>
        <v>0.11301192327630896</v>
      </c>
      <c r="E31" s="26">
        <f t="shared" si="10"/>
        <v>0.1181866290351032</v>
      </c>
      <c r="F31" s="26">
        <f t="shared" si="10"/>
        <v>0.13015146178231771</v>
      </c>
      <c r="G31" s="26">
        <f t="shared" si="10"/>
        <v>0.14043583535108958</v>
      </c>
      <c r="H31" s="26">
        <f t="shared" si="10"/>
        <v>0.14772727272727273</v>
      </c>
      <c r="I31" s="26">
        <f t="shared" si="10"/>
        <v>0.15049370105549881</v>
      </c>
      <c r="J31" s="26">
        <f t="shared" si="10"/>
        <v>0.15925744992672203</v>
      </c>
      <c r="K31" s="26">
        <f t="shared" si="10"/>
        <v>0.16399064692127827</v>
      </c>
      <c r="L31" s="26">
        <f t="shared" ref="L31:M31" si="11">(+L21+L22+L23+L24+L25+L26+L27)/L$19</f>
        <v>0.1564327485380117</v>
      </c>
      <c r="M31" s="26">
        <f t="shared" si="11"/>
        <v>0.15956571804573122</v>
      </c>
      <c r="N31" s="20"/>
    </row>
    <row r="32" spans="1:14" x14ac:dyDescent="0.25">
      <c r="A32" s="6"/>
      <c r="B32" s="33" t="s">
        <v>27</v>
      </c>
      <c r="C32" s="6"/>
      <c r="D32" s="26">
        <f t="shared" ref="D32:K32" si="12">(+D21+D22+D24+D25+D26)/D$19</f>
        <v>7.499567997235182E-2</v>
      </c>
      <c r="E32" s="26">
        <f t="shared" si="12"/>
        <v>7.7085905803492685E-2</v>
      </c>
      <c r="F32" s="26">
        <f t="shared" si="12"/>
        <v>7.9781613244100033E-2</v>
      </c>
      <c r="G32" s="26">
        <f t="shared" si="12"/>
        <v>8.630231753718437E-2</v>
      </c>
      <c r="H32" s="26">
        <f t="shared" si="12"/>
        <v>9.3319559228650137E-2</v>
      </c>
      <c r="I32" s="26">
        <f t="shared" si="12"/>
        <v>9.8740211099761666E-2</v>
      </c>
      <c r="J32" s="26">
        <f t="shared" si="12"/>
        <v>0.10763719263963524</v>
      </c>
      <c r="K32" s="26">
        <f t="shared" si="12"/>
        <v>0.11239282930631332</v>
      </c>
      <c r="L32" s="26">
        <f t="shared" ref="L32:M32" si="13">(+L21+L22+L24+L25+L26)/L$19</f>
        <v>0.10802469135802469</v>
      </c>
      <c r="M32" s="26">
        <f t="shared" si="13"/>
        <v>0.1072544826451719</v>
      </c>
      <c r="N32" s="20"/>
    </row>
    <row r="33" spans="1:14" x14ac:dyDescent="0.25">
      <c r="A33" s="32"/>
      <c r="B33" s="34" t="s">
        <v>19</v>
      </c>
      <c r="C33" s="32"/>
      <c r="D33" s="31">
        <f t="shared" ref="D33:K33" si="14">+D30/D$19</f>
        <v>0.2052877138413686</v>
      </c>
      <c r="E33" s="31">
        <f t="shared" si="14"/>
        <v>0.20250485094372905</v>
      </c>
      <c r="F33" s="31">
        <f t="shared" si="14"/>
        <v>0.19196900317013033</v>
      </c>
      <c r="G33" s="31">
        <f t="shared" si="14"/>
        <v>0.17831200276720857</v>
      </c>
      <c r="H33" s="31">
        <f t="shared" si="14"/>
        <v>0.16873278236914602</v>
      </c>
      <c r="I33" s="31">
        <f t="shared" si="14"/>
        <v>0.16887980932924754</v>
      </c>
      <c r="J33" s="31">
        <f t="shared" si="14"/>
        <v>0.14899853444064484</v>
      </c>
      <c r="K33" s="31">
        <f t="shared" si="14"/>
        <v>0.15385814497272018</v>
      </c>
      <c r="L33" s="31">
        <f t="shared" ref="L33:M33" si="15">+L30/L$19</f>
        <v>0.16098115659519169</v>
      </c>
      <c r="M33" s="31">
        <f t="shared" si="15"/>
        <v>0.18358282612271756</v>
      </c>
      <c r="N33" s="20"/>
    </row>
    <row r="34" spans="1:14" x14ac:dyDescent="0.25">
      <c r="A34" s="7" t="s">
        <v>9</v>
      </c>
      <c r="B34" s="7"/>
      <c r="C34" s="6"/>
      <c r="D34" s="19">
        <f t="shared" ref="D34:I34" si="16">SUM(D36:D45)</f>
        <v>1812</v>
      </c>
      <c r="E34" s="19">
        <f t="shared" si="16"/>
        <v>1799</v>
      </c>
      <c r="F34" s="19">
        <f t="shared" si="16"/>
        <v>1835</v>
      </c>
      <c r="G34" s="19">
        <f t="shared" si="16"/>
        <v>1847</v>
      </c>
      <c r="H34" s="19">
        <f t="shared" si="16"/>
        <v>1841</v>
      </c>
      <c r="I34" s="19">
        <f t="shared" si="16"/>
        <v>1857</v>
      </c>
      <c r="J34" s="19">
        <f t="shared" ref="J34:K34" si="17">SUM(J36:J45)</f>
        <v>1873</v>
      </c>
      <c r="K34" s="19">
        <f t="shared" si="17"/>
        <v>1886</v>
      </c>
      <c r="L34" s="19">
        <f t="shared" ref="L34:M34" si="18">SUM(L36:L45)</f>
        <v>1886</v>
      </c>
      <c r="M34" s="19">
        <f t="shared" si="18"/>
        <v>1833</v>
      </c>
      <c r="N34" s="20"/>
    </row>
    <row r="35" spans="1:14" x14ac:dyDescent="0.25">
      <c r="A35" s="7"/>
      <c r="B35" s="6" t="s">
        <v>3</v>
      </c>
      <c r="C35" s="6"/>
      <c r="D35" s="19"/>
      <c r="E35" s="19"/>
      <c r="F35" s="19"/>
      <c r="G35" s="19"/>
      <c r="H35" s="19"/>
      <c r="I35" s="19"/>
      <c r="J35" s="19"/>
      <c r="K35" s="19"/>
      <c r="L35" s="19"/>
      <c r="M35" s="19"/>
    </row>
    <row r="36" spans="1:14" x14ac:dyDescent="0.25">
      <c r="A36" s="6"/>
      <c r="B36" s="9"/>
      <c r="C36" s="17" t="s">
        <v>22</v>
      </c>
      <c r="D36" s="21">
        <v>84</v>
      </c>
      <c r="E36" s="21">
        <v>86</v>
      </c>
      <c r="F36" s="21">
        <v>97</v>
      </c>
      <c r="G36" s="21">
        <v>101</v>
      </c>
      <c r="H36" s="21">
        <v>107</v>
      </c>
      <c r="I36" s="21">
        <v>115</v>
      </c>
      <c r="J36" s="21">
        <v>136</v>
      </c>
      <c r="K36" s="21">
        <v>151</v>
      </c>
      <c r="L36" s="21">
        <v>146</v>
      </c>
      <c r="M36" s="21">
        <v>133</v>
      </c>
    </row>
    <row r="37" spans="1:14" x14ac:dyDescent="0.25">
      <c r="A37" s="6"/>
      <c r="B37" s="6"/>
      <c r="C37" s="17" t="s">
        <v>13</v>
      </c>
      <c r="D37" s="21">
        <v>5</v>
      </c>
      <c r="E37" s="21">
        <v>4</v>
      </c>
      <c r="F37" s="21">
        <v>5</v>
      </c>
      <c r="G37" s="21">
        <v>5</v>
      </c>
      <c r="H37" s="22">
        <v>6</v>
      </c>
      <c r="I37" s="22">
        <v>3</v>
      </c>
      <c r="J37" s="22">
        <v>2</v>
      </c>
      <c r="K37" s="22">
        <v>3</v>
      </c>
      <c r="L37" s="22">
        <v>3</v>
      </c>
      <c r="M37" s="22">
        <v>4</v>
      </c>
    </row>
    <row r="38" spans="1:14" x14ac:dyDescent="0.25">
      <c r="A38" s="6"/>
      <c r="B38" s="6"/>
      <c r="C38" s="17" t="s">
        <v>14</v>
      </c>
      <c r="D38" s="21">
        <v>168</v>
      </c>
      <c r="E38" s="21">
        <v>178</v>
      </c>
      <c r="F38" s="21">
        <v>176</v>
      </c>
      <c r="G38" s="21">
        <v>183</v>
      </c>
      <c r="H38" s="22">
        <v>194</v>
      </c>
      <c r="I38" s="22">
        <v>205</v>
      </c>
      <c r="J38" s="22">
        <v>205</v>
      </c>
      <c r="K38" s="22">
        <v>220</v>
      </c>
      <c r="L38" s="22">
        <v>232</v>
      </c>
      <c r="M38" s="22">
        <v>219</v>
      </c>
      <c r="N38" s="20"/>
    </row>
    <row r="39" spans="1:14" x14ac:dyDescent="0.25">
      <c r="A39" s="6"/>
      <c r="B39" s="6"/>
      <c r="C39" s="17" t="s">
        <v>15</v>
      </c>
      <c r="D39" s="21">
        <v>53</v>
      </c>
      <c r="E39" s="21">
        <v>47</v>
      </c>
      <c r="F39" s="21">
        <v>51</v>
      </c>
      <c r="G39" s="21">
        <v>57</v>
      </c>
      <c r="H39" s="22">
        <v>60</v>
      </c>
      <c r="I39" s="22">
        <v>63</v>
      </c>
      <c r="J39" s="22">
        <v>61</v>
      </c>
      <c r="K39" s="22">
        <v>68</v>
      </c>
      <c r="L39" s="22">
        <v>60</v>
      </c>
      <c r="M39" s="22">
        <v>45</v>
      </c>
      <c r="N39" s="20"/>
    </row>
    <row r="40" spans="1:14" x14ac:dyDescent="0.25">
      <c r="A40" s="6"/>
      <c r="B40" s="6"/>
      <c r="C40" s="17" t="s">
        <v>4</v>
      </c>
      <c r="D40" s="21">
        <v>2</v>
      </c>
      <c r="E40" s="21">
        <v>1</v>
      </c>
      <c r="F40" s="21">
        <v>1</v>
      </c>
      <c r="G40" s="21">
        <v>0</v>
      </c>
      <c r="H40" s="21">
        <v>1</v>
      </c>
      <c r="I40" s="21">
        <v>1</v>
      </c>
      <c r="J40" s="21">
        <v>1</v>
      </c>
      <c r="K40" s="21">
        <v>2</v>
      </c>
      <c r="L40" s="21">
        <v>2</v>
      </c>
      <c r="M40" s="21">
        <v>2</v>
      </c>
      <c r="N40" s="20"/>
    </row>
    <row r="41" spans="1:14" x14ac:dyDescent="0.25">
      <c r="A41" s="6"/>
      <c r="B41" s="6"/>
      <c r="C41" s="17" t="s">
        <v>25</v>
      </c>
      <c r="D41" s="21">
        <v>11</v>
      </c>
      <c r="E41" s="21">
        <v>15</v>
      </c>
      <c r="F41" s="21">
        <v>17</v>
      </c>
      <c r="G41" s="21">
        <v>25</v>
      </c>
      <c r="H41" s="21">
        <v>29</v>
      </c>
      <c r="I41" s="21">
        <v>30</v>
      </c>
      <c r="J41" s="21">
        <v>30</v>
      </c>
      <c r="K41" s="21">
        <v>28</v>
      </c>
      <c r="L41" s="21">
        <v>29</v>
      </c>
      <c r="M41" s="21">
        <v>23</v>
      </c>
      <c r="N41" s="20"/>
    </row>
    <row r="42" spans="1:14" x14ac:dyDescent="0.25">
      <c r="A42" s="6"/>
      <c r="B42" s="6"/>
      <c r="C42" s="17" t="s">
        <v>26</v>
      </c>
      <c r="D42" s="21">
        <v>18</v>
      </c>
      <c r="E42" s="21">
        <v>22</v>
      </c>
      <c r="F42" s="21">
        <v>26</v>
      </c>
      <c r="G42" s="21">
        <v>32</v>
      </c>
      <c r="H42" s="21">
        <v>36</v>
      </c>
      <c r="I42" s="21">
        <v>35</v>
      </c>
      <c r="J42" s="21">
        <v>37</v>
      </c>
      <c r="K42" s="21">
        <v>31</v>
      </c>
      <c r="L42" s="21">
        <v>36</v>
      </c>
      <c r="M42" s="21">
        <v>44</v>
      </c>
      <c r="N42" s="20"/>
    </row>
    <row r="43" spans="1:14" x14ac:dyDescent="0.25">
      <c r="A43" s="6"/>
      <c r="B43" s="6"/>
      <c r="C43" s="6" t="s">
        <v>5</v>
      </c>
      <c r="D43" s="21">
        <v>1337</v>
      </c>
      <c r="E43" s="21">
        <v>1311</v>
      </c>
      <c r="F43" s="21">
        <v>1347</v>
      </c>
      <c r="G43" s="21">
        <v>1334</v>
      </c>
      <c r="H43" s="21">
        <v>1317</v>
      </c>
      <c r="I43" s="21">
        <v>1315</v>
      </c>
      <c r="J43" s="21">
        <v>1304</v>
      </c>
      <c r="K43" s="21">
        <v>1291</v>
      </c>
      <c r="L43" s="21">
        <v>1256</v>
      </c>
      <c r="M43" s="21">
        <v>1214</v>
      </c>
      <c r="N43" s="20"/>
    </row>
    <row r="44" spans="1:14" x14ac:dyDescent="0.25">
      <c r="A44" s="6"/>
      <c r="B44" s="6"/>
      <c r="C44" s="6" t="s">
        <v>16</v>
      </c>
      <c r="D44" s="21">
        <v>105</v>
      </c>
      <c r="E44" s="21">
        <v>99</v>
      </c>
      <c r="F44" s="21">
        <v>89</v>
      </c>
      <c r="G44" s="21">
        <v>82</v>
      </c>
      <c r="H44" s="21">
        <v>60</v>
      </c>
      <c r="I44" s="21">
        <v>53</v>
      </c>
      <c r="J44" s="21">
        <v>48</v>
      </c>
      <c r="K44" s="21">
        <v>41</v>
      </c>
      <c r="L44" s="21">
        <v>70</v>
      </c>
      <c r="M44" s="21">
        <v>111</v>
      </c>
      <c r="N44" s="20"/>
    </row>
    <row r="45" spans="1:14" x14ac:dyDescent="0.25">
      <c r="A45" s="6"/>
      <c r="B45" s="27" t="s">
        <v>7</v>
      </c>
      <c r="C45" s="27"/>
      <c r="D45" s="28">
        <v>29</v>
      </c>
      <c r="E45" s="28">
        <v>36</v>
      </c>
      <c r="F45" s="28">
        <v>26</v>
      </c>
      <c r="G45" s="28">
        <v>28</v>
      </c>
      <c r="H45" s="29">
        <v>31</v>
      </c>
      <c r="I45" s="29">
        <v>37</v>
      </c>
      <c r="J45" s="29">
        <v>49</v>
      </c>
      <c r="K45" s="29">
        <v>51</v>
      </c>
      <c r="L45" s="29">
        <v>52</v>
      </c>
      <c r="M45" s="29">
        <v>38</v>
      </c>
      <c r="N45" s="20"/>
    </row>
    <row r="46" spans="1:14" x14ac:dyDescent="0.25">
      <c r="A46" s="6"/>
      <c r="B46" s="33" t="s">
        <v>18</v>
      </c>
      <c r="C46" s="6"/>
      <c r="D46" s="26">
        <f t="shared" ref="D46:K46" si="19">(+D36+D37+D38+D39+D40+D41+D42)/D$34</f>
        <v>0.18818984547461368</v>
      </c>
      <c r="E46" s="26">
        <f t="shared" si="19"/>
        <v>0.1962201222901612</v>
      </c>
      <c r="F46" s="26">
        <f t="shared" si="19"/>
        <v>0.20326975476839237</v>
      </c>
      <c r="G46" s="26">
        <f t="shared" si="19"/>
        <v>0.2181916621548457</v>
      </c>
      <c r="H46" s="26">
        <f t="shared" si="19"/>
        <v>0.2351982618142314</v>
      </c>
      <c r="I46" s="26">
        <f t="shared" si="19"/>
        <v>0.24340333871836295</v>
      </c>
      <c r="J46" s="26">
        <f t="shared" si="19"/>
        <v>0.25200213561131873</v>
      </c>
      <c r="K46" s="26">
        <f t="shared" si="19"/>
        <v>0.2667020148462354</v>
      </c>
      <c r="L46" s="26">
        <f t="shared" ref="L46:M46" si="20">(+L36+L37+L38+L39+L40+L41+L42)/L$34</f>
        <v>0.26935312831389185</v>
      </c>
      <c r="M46" s="26">
        <f t="shared" si="20"/>
        <v>0.25641025641025639</v>
      </c>
      <c r="N46" s="20"/>
    </row>
    <row r="47" spans="1:14" x14ac:dyDescent="0.25">
      <c r="A47" s="6"/>
      <c r="B47" s="33" t="s">
        <v>27</v>
      </c>
      <c r="C47" s="6"/>
      <c r="D47" s="26">
        <f t="shared" ref="D47:K47" si="21">(+D36+D37+D39+D40+D41)/D$34</f>
        <v>8.5540838852097137E-2</v>
      </c>
      <c r="E47" s="26">
        <f t="shared" si="21"/>
        <v>8.5047248471372988E-2</v>
      </c>
      <c r="F47" s="26">
        <f t="shared" si="21"/>
        <v>9.3188010899182563E-2</v>
      </c>
      <c r="G47" s="26">
        <f t="shared" si="21"/>
        <v>0.10178668110449378</v>
      </c>
      <c r="H47" s="26">
        <f t="shared" si="21"/>
        <v>0.11026615969581749</v>
      </c>
      <c r="I47" s="26">
        <f t="shared" si="21"/>
        <v>0.11416262789445342</v>
      </c>
      <c r="J47" s="26">
        <f t="shared" si="21"/>
        <v>0.12279765082754938</v>
      </c>
      <c r="K47" s="26">
        <f t="shared" si="21"/>
        <v>0.13361611876988336</v>
      </c>
      <c r="L47" s="26">
        <f t="shared" ref="L47:M47" si="22">(+L36+L37+L39+L40+L41)/L$34</f>
        <v>0.12725344644750794</v>
      </c>
      <c r="M47" s="26">
        <f t="shared" si="22"/>
        <v>0.11292962356792144</v>
      </c>
      <c r="N47" s="20"/>
    </row>
    <row r="48" spans="1:14" x14ac:dyDescent="0.25">
      <c r="A48" s="32"/>
      <c r="B48" s="34" t="s">
        <v>19</v>
      </c>
      <c r="C48" s="32"/>
      <c r="D48" s="31">
        <f t="shared" ref="D48:K48" si="23">+D45/D$34</f>
        <v>1.6004415011037526E-2</v>
      </c>
      <c r="E48" s="31">
        <f t="shared" si="23"/>
        <v>2.0011117287381877E-2</v>
      </c>
      <c r="F48" s="31">
        <f t="shared" si="23"/>
        <v>1.4168937329700272E-2</v>
      </c>
      <c r="G48" s="31">
        <f t="shared" si="23"/>
        <v>1.5159718462371413E-2</v>
      </c>
      <c r="H48" s="31">
        <f t="shared" si="23"/>
        <v>1.6838674633351439E-2</v>
      </c>
      <c r="I48" s="31">
        <f t="shared" si="23"/>
        <v>1.9924609585352721E-2</v>
      </c>
      <c r="J48" s="31">
        <f t="shared" si="23"/>
        <v>2.6161238654564871E-2</v>
      </c>
      <c r="K48" s="31">
        <f t="shared" si="23"/>
        <v>2.7041357370095439E-2</v>
      </c>
      <c r="L48" s="31">
        <f t="shared" ref="L48:M48" si="24">+L45/L$34</f>
        <v>2.7571580063626724E-2</v>
      </c>
      <c r="M48" s="31">
        <f t="shared" si="24"/>
        <v>2.0731042007637753E-2</v>
      </c>
      <c r="N48" s="20"/>
    </row>
    <row r="49" spans="1:14" x14ac:dyDescent="0.25">
      <c r="A49" s="6"/>
      <c r="B49" s="6"/>
      <c r="C49" s="6"/>
      <c r="D49" s="10"/>
      <c r="E49" s="10"/>
      <c r="F49" s="10"/>
      <c r="G49" s="10"/>
      <c r="H49" s="10"/>
      <c r="I49" s="10"/>
      <c r="J49" s="10"/>
      <c r="K49" s="10"/>
      <c r="L49" s="12"/>
      <c r="M49" s="24" t="s">
        <v>17</v>
      </c>
      <c r="N49" s="20"/>
    </row>
    <row r="50" spans="1:14" ht="14" x14ac:dyDescent="0.25">
      <c r="A50" s="41" t="s">
        <v>10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20"/>
    </row>
    <row r="51" spans="1:14" ht="6" customHeight="1" x14ac:dyDescent="0.25">
      <c r="A51" s="13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20"/>
    </row>
    <row r="52" spans="1:14" s="16" customFormat="1" x14ac:dyDescent="0.25">
      <c r="A52" s="4" t="s">
        <v>1</v>
      </c>
      <c r="B52" s="4"/>
      <c r="C52" s="5"/>
      <c r="D52" s="4">
        <f t="shared" ref="D52:K52" si="25">D3</f>
        <v>2014</v>
      </c>
      <c r="E52" s="4">
        <f t="shared" si="25"/>
        <v>2015</v>
      </c>
      <c r="F52" s="4">
        <f t="shared" si="25"/>
        <v>2016</v>
      </c>
      <c r="G52" s="4">
        <f t="shared" si="25"/>
        <v>2017</v>
      </c>
      <c r="H52" s="4">
        <f t="shared" si="25"/>
        <v>2018</v>
      </c>
      <c r="I52" s="4">
        <f t="shared" si="25"/>
        <v>2019</v>
      </c>
      <c r="J52" s="4">
        <f t="shared" si="25"/>
        <v>2020</v>
      </c>
      <c r="K52" s="4">
        <f t="shared" si="25"/>
        <v>2021</v>
      </c>
      <c r="L52" s="4">
        <f t="shared" ref="L52:M52" si="26">L3</f>
        <v>2022</v>
      </c>
      <c r="M52" s="4">
        <f t="shared" si="26"/>
        <v>2023</v>
      </c>
      <c r="N52" s="20"/>
    </row>
    <row r="53" spans="1:14" s="16" customFormat="1" x14ac:dyDescent="0.25">
      <c r="A53" s="36" t="s">
        <v>29</v>
      </c>
      <c r="B53" s="36"/>
      <c r="C53" s="37"/>
      <c r="D53" s="38">
        <f t="shared" ref="D53:L53" si="27">+D4+D19+D34</f>
        <v>29817</v>
      </c>
      <c r="E53" s="38">
        <f t="shared" si="27"/>
        <v>30701</v>
      </c>
      <c r="F53" s="38">
        <f t="shared" si="27"/>
        <v>31868</v>
      </c>
      <c r="G53" s="38">
        <f t="shared" si="27"/>
        <v>32063</v>
      </c>
      <c r="H53" s="38">
        <f t="shared" si="27"/>
        <v>31558</v>
      </c>
      <c r="I53" s="38">
        <f t="shared" si="27"/>
        <v>31142</v>
      </c>
      <c r="J53" s="38">
        <f t="shared" si="27"/>
        <v>30318</v>
      </c>
      <c r="K53" s="38">
        <f t="shared" si="27"/>
        <v>29909</v>
      </c>
      <c r="L53" s="38">
        <f t="shared" si="27"/>
        <v>30015</v>
      </c>
      <c r="M53" s="38">
        <f t="shared" ref="M53" si="28">+M4+M19+M34</f>
        <v>30042</v>
      </c>
      <c r="N53" s="39"/>
    </row>
    <row r="54" spans="1:14" s="16" customFormat="1" x14ac:dyDescent="0.25">
      <c r="A54" s="7"/>
      <c r="B54" s="6" t="s">
        <v>3</v>
      </c>
      <c r="C54" s="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s="16" customFormat="1" x14ac:dyDescent="0.25">
      <c r="A55" s="6"/>
      <c r="B55" s="9"/>
      <c r="C55" s="17" t="s">
        <v>22</v>
      </c>
      <c r="D55" s="23">
        <f t="shared" ref="D55:L55" si="29">+D6++D21+D36</f>
        <v>1723</v>
      </c>
      <c r="E55" s="23">
        <f t="shared" si="29"/>
        <v>1979</v>
      </c>
      <c r="F55" s="23">
        <f t="shared" si="29"/>
        <v>2146</v>
      </c>
      <c r="G55" s="23">
        <f t="shared" si="29"/>
        <v>2187</v>
      </c>
      <c r="H55" s="23">
        <f t="shared" si="29"/>
        <v>2223</v>
      </c>
      <c r="I55" s="23">
        <f t="shared" si="29"/>
        <v>2275</v>
      </c>
      <c r="J55" s="23">
        <f t="shared" si="29"/>
        <v>2317</v>
      </c>
      <c r="K55" s="23">
        <f t="shared" si="29"/>
        <v>2370</v>
      </c>
      <c r="L55" s="23">
        <f t="shared" si="29"/>
        <v>2454</v>
      </c>
      <c r="M55" s="23">
        <f t="shared" ref="M55:M64" si="30">+M6++M21+M36</f>
        <v>2495</v>
      </c>
      <c r="N55" s="20"/>
    </row>
    <row r="56" spans="1:14" s="16" customFormat="1" x14ac:dyDescent="0.25">
      <c r="A56" s="6"/>
      <c r="B56" s="6"/>
      <c r="C56" s="17" t="s">
        <v>13</v>
      </c>
      <c r="D56" s="23">
        <f t="shared" ref="D56:L56" si="31">+D7++D22+D37</f>
        <v>50</v>
      </c>
      <c r="E56" s="23">
        <f t="shared" si="31"/>
        <v>50</v>
      </c>
      <c r="F56" s="23">
        <f t="shared" si="31"/>
        <v>54</v>
      </c>
      <c r="G56" s="23">
        <f t="shared" si="31"/>
        <v>57</v>
      </c>
      <c r="H56" s="23">
        <f t="shared" si="31"/>
        <v>56</v>
      </c>
      <c r="I56" s="23">
        <f t="shared" si="31"/>
        <v>61</v>
      </c>
      <c r="J56" s="23">
        <f t="shared" si="31"/>
        <v>52</v>
      </c>
      <c r="K56" s="23">
        <f t="shared" si="31"/>
        <v>45</v>
      </c>
      <c r="L56" s="23">
        <f t="shared" si="31"/>
        <v>42</v>
      </c>
      <c r="M56" s="23">
        <f t="shared" ref="M56" si="32">+M7++M22+M37</f>
        <v>40</v>
      </c>
      <c r="N56" s="20"/>
    </row>
    <row r="57" spans="1:14" s="16" customFormat="1" x14ac:dyDescent="0.25">
      <c r="A57" s="6"/>
      <c r="B57" s="6"/>
      <c r="C57" s="17" t="s">
        <v>14</v>
      </c>
      <c r="D57" s="23">
        <f t="shared" ref="D57:L57" si="33">+D8++D23+D38</f>
        <v>1056</v>
      </c>
      <c r="E57" s="23">
        <f t="shared" si="33"/>
        <v>1236</v>
      </c>
      <c r="F57" s="23">
        <f t="shared" si="33"/>
        <v>1376</v>
      </c>
      <c r="G57" s="23">
        <f t="shared" si="33"/>
        <v>1450</v>
      </c>
      <c r="H57" s="23">
        <f t="shared" si="33"/>
        <v>1442</v>
      </c>
      <c r="I57" s="23">
        <f t="shared" si="33"/>
        <v>1422</v>
      </c>
      <c r="J57" s="23">
        <f t="shared" si="33"/>
        <v>1477</v>
      </c>
      <c r="K57" s="23">
        <f t="shared" si="33"/>
        <v>1548</v>
      </c>
      <c r="L57" s="23">
        <f t="shared" si="33"/>
        <v>1531</v>
      </c>
      <c r="M57" s="23">
        <f t="shared" si="30"/>
        <v>1504</v>
      </c>
      <c r="N57" s="20"/>
    </row>
    <row r="58" spans="1:14" s="16" customFormat="1" x14ac:dyDescent="0.25">
      <c r="A58" s="6"/>
      <c r="B58" s="6"/>
      <c r="C58" s="17" t="s">
        <v>15</v>
      </c>
      <c r="D58" s="23">
        <f t="shared" ref="D58:L58" si="34">+D9++D24+D39</f>
        <v>852</v>
      </c>
      <c r="E58" s="23">
        <f t="shared" si="34"/>
        <v>952</v>
      </c>
      <c r="F58" s="23">
        <f t="shared" si="34"/>
        <v>1027</v>
      </c>
      <c r="G58" s="23">
        <f t="shared" si="34"/>
        <v>1025</v>
      </c>
      <c r="H58" s="23">
        <f t="shared" si="34"/>
        <v>968</v>
      </c>
      <c r="I58" s="23">
        <f t="shared" si="34"/>
        <v>932</v>
      </c>
      <c r="J58" s="23">
        <f t="shared" si="34"/>
        <v>954</v>
      </c>
      <c r="K58" s="23">
        <f t="shared" si="34"/>
        <v>949</v>
      </c>
      <c r="L58" s="23">
        <f t="shared" si="34"/>
        <v>925</v>
      </c>
      <c r="M58" s="23">
        <f t="shared" si="30"/>
        <v>891</v>
      </c>
      <c r="N58" s="20"/>
    </row>
    <row r="59" spans="1:14" s="16" customFormat="1" x14ac:dyDescent="0.25">
      <c r="A59" s="6"/>
      <c r="B59" s="6"/>
      <c r="C59" s="17" t="s">
        <v>4</v>
      </c>
      <c r="D59" s="23">
        <f t="shared" ref="D59:L59" si="35">+D10++D25+D40</f>
        <v>26</v>
      </c>
      <c r="E59" s="23">
        <f t="shared" si="35"/>
        <v>28</v>
      </c>
      <c r="F59" s="23">
        <f t="shared" si="35"/>
        <v>28</v>
      </c>
      <c r="G59" s="23">
        <f t="shared" si="35"/>
        <v>24</v>
      </c>
      <c r="H59" s="23">
        <f t="shared" si="35"/>
        <v>23</v>
      </c>
      <c r="I59" s="23">
        <f t="shared" si="35"/>
        <v>20</v>
      </c>
      <c r="J59" s="23">
        <f t="shared" si="35"/>
        <v>20</v>
      </c>
      <c r="K59" s="23">
        <f t="shared" si="35"/>
        <v>19</v>
      </c>
      <c r="L59" s="23">
        <f t="shared" si="35"/>
        <v>20</v>
      </c>
      <c r="M59" s="23">
        <f t="shared" si="30"/>
        <v>18</v>
      </c>
      <c r="N59" s="20"/>
    </row>
    <row r="60" spans="1:14" s="16" customFormat="1" x14ac:dyDescent="0.25">
      <c r="A60" s="6"/>
      <c r="B60" s="6"/>
      <c r="C60" s="17" t="s">
        <v>25</v>
      </c>
      <c r="D60" s="23">
        <f t="shared" ref="D60:L60" si="36">+D11++D26+D41</f>
        <v>383</v>
      </c>
      <c r="E60" s="23">
        <f t="shared" si="36"/>
        <v>449</v>
      </c>
      <c r="F60" s="23">
        <f t="shared" si="36"/>
        <v>488</v>
      </c>
      <c r="G60" s="23">
        <f t="shared" si="36"/>
        <v>551</v>
      </c>
      <c r="H60" s="23">
        <f t="shared" si="36"/>
        <v>569</v>
      </c>
      <c r="I60" s="23">
        <f t="shared" si="36"/>
        <v>600</v>
      </c>
      <c r="J60" s="23">
        <f t="shared" si="36"/>
        <v>601</v>
      </c>
      <c r="K60" s="23">
        <f t="shared" si="36"/>
        <v>591</v>
      </c>
      <c r="L60" s="23">
        <f t="shared" si="36"/>
        <v>580</v>
      </c>
      <c r="M60" s="23">
        <f t="shared" si="30"/>
        <v>586</v>
      </c>
      <c r="N60" s="20"/>
    </row>
    <row r="61" spans="1:14" s="16" customFormat="1" x14ac:dyDescent="0.25">
      <c r="A61" s="6"/>
      <c r="B61" s="6"/>
      <c r="C61" s="17" t="s">
        <v>26</v>
      </c>
      <c r="D61" s="23">
        <f t="shared" ref="D61:L61" si="37">+D12++D27+D42</f>
        <v>244</v>
      </c>
      <c r="E61" s="23">
        <f t="shared" si="37"/>
        <v>268</v>
      </c>
      <c r="F61" s="23">
        <f t="shared" si="37"/>
        <v>340</v>
      </c>
      <c r="G61" s="23">
        <f t="shared" si="37"/>
        <v>371</v>
      </c>
      <c r="H61" s="23">
        <f t="shared" si="37"/>
        <v>407</v>
      </c>
      <c r="I61" s="23">
        <f t="shared" si="37"/>
        <v>395</v>
      </c>
      <c r="J61" s="23">
        <f t="shared" si="37"/>
        <v>418</v>
      </c>
      <c r="K61" s="23">
        <f t="shared" si="37"/>
        <v>438</v>
      </c>
      <c r="L61" s="23">
        <f t="shared" si="37"/>
        <v>460</v>
      </c>
      <c r="M61" s="23">
        <f t="shared" si="30"/>
        <v>487</v>
      </c>
      <c r="N61" s="1"/>
    </row>
    <row r="62" spans="1:14" s="16" customFormat="1" x14ac:dyDescent="0.25">
      <c r="A62" s="6"/>
      <c r="B62" s="6"/>
      <c r="C62" s="6" t="s">
        <v>5</v>
      </c>
      <c r="D62" s="23">
        <f t="shared" ref="D62:L62" si="38">+D13++D28+D43</f>
        <v>20053</v>
      </c>
      <c r="E62" s="23">
        <f t="shared" si="38"/>
        <v>20504</v>
      </c>
      <c r="F62" s="23">
        <f t="shared" si="38"/>
        <v>21620</v>
      </c>
      <c r="G62" s="23">
        <f t="shared" si="38"/>
        <v>22242</v>
      </c>
      <c r="H62" s="23">
        <f t="shared" si="38"/>
        <v>22273</v>
      </c>
      <c r="I62" s="23">
        <f t="shared" si="38"/>
        <v>22273</v>
      </c>
      <c r="J62" s="23">
        <f t="shared" si="38"/>
        <v>21895</v>
      </c>
      <c r="K62" s="23">
        <f t="shared" si="38"/>
        <v>21504</v>
      </c>
      <c r="L62" s="23">
        <f t="shared" si="38"/>
        <v>21637</v>
      </c>
      <c r="M62" s="23">
        <f t="shared" si="30"/>
        <v>21510</v>
      </c>
      <c r="N62" s="1"/>
    </row>
    <row r="63" spans="1:14" s="16" customFormat="1" x14ac:dyDescent="0.25">
      <c r="A63" s="6"/>
      <c r="B63" s="6"/>
      <c r="C63" s="6" t="s">
        <v>16</v>
      </c>
      <c r="D63" s="23">
        <f t="shared" ref="D63:L63" si="39">+D14++D29+D44</f>
        <v>1783</v>
      </c>
      <c r="E63" s="23">
        <f t="shared" si="39"/>
        <v>1460</v>
      </c>
      <c r="F63" s="23">
        <f t="shared" si="39"/>
        <v>1199</v>
      </c>
      <c r="G63" s="23">
        <f t="shared" si="39"/>
        <v>1037</v>
      </c>
      <c r="H63" s="23">
        <f t="shared" si="39"/>
        <v>826</v>
      </c>
      <c r="I63" s="23">
        <f t="shared" si="39"/>
        <v>879</v>
      </c>
      <c r="J63" s="23">
        <f t="shared" si="39"/>
        <v>798</v>
      </c>
      <c r="K63" s="23">
        <f t="shared" si="39"/>
        <v>831</v>
      </c>
      <c r="L63" s="23">
        <f t="shared" si="39"/>
        <v>908</v>
      </c>
      <c r="M63" s="23">
        <f t="shared" si="30"/>
        <v>1007</v>
      </c>
      <c r="N63" s="1"/>
    </row>
    <row r="64" spans="1:14" s="16" customFormat="1" x14ac:dyDescent="0.25">
      <c r="A64" s="6"/>
      <c r="B64" s="27" t="s">
        <v>7</v>
      </c>
      <c r="C64" s="27"/>
      <c r="D64" s="28">
        <f t="shared" ref="D64:L64" si="40">+D15++D30+D45</f>
        <v>3647</v>
      </c>
      <c r="E64" s="28">
        <f t="shared" si="40"/>
        <v>3775</v>
      </c>
      <c r="F64" s="28">
        <f t="shared" si="40"/>
        <v>3590</v>
      </c>
      <c r="G64" s="28">
        <f t="shared" si="40"/>
        <v>3119</v>
      </c>
      <c r="H64" s="29">
        <f t="shared" si="40"/>
        <v>2771</v>
      </c>
      <c r="I64" s="29">
        <f t="shared" si="40"/>
        <v>2285</v>
      </c>
      <c r="J64" s="29">
        <f t="shared" si="40"/>
        <v>1786</v>
      </c>
      <c r="K64" s="29">
        <f t="shared" si="40"/>
        <v>1614</v>
      </c>
      <c r="L64" s="29">
        <f t="shared" si="40"/>
        <v>1458</v>
      </c>
      <c r="M64" s="29">
        <f t="shared" si="30"/>
        <v>1504</v>
      </c>
      <c r="N64" s="1"/>
    </row>
    <row r="65" spans="1:14" s="16" customFormat="1" x14ac:dyDescent="0.25">
      <c r="A65" s="6"/>
      <c r="B65" s="33" t="s">
        <v>18</v>
      </c>
      <c r="C65" s="6"/>
      <c r="D65" s="26">
        <f t="shared" ref="D65:K65" si="41">(+D55+D56+D57+D58+D59+D60+D61)/D$87</f>
        <v>0.13875904463085101</v>
      </c>
      <c r="E65" s="26">
        <f t="shared" si="41"/>
        <v>0.15502858749648515</v>
      </c>
      <c r="F65" s="26">
        <f t="shared" si="41"/>
        <v>0.16447229670693864</v>
      </c>
      <c r="G65" s="26">
        <f t="shared" si="41"/>
        <v>0.16930157496787304</v>
      </c>
      <c r="H65" s="26">
        <f t="shared" si="41"/>
        <v>0.17315068493150684</v>
      </c>
      <c r="I65" s="26">
        <f t="shared" si="41"/>
        <v>0.17587939698492464</v>
      </c>
      <c r="J65" s="26">
        <f t="shared" si="41"/>
        <v>0.18477848101265823</v>
      </c>
      <c r="K65" s="26">
        <f t="shared" si="41"/>
        <v>0.19098891238864321</v>
      </c>
      <c r="L65" s="26">
        <f t="shared" ref="L65:M65" si="42">(+L55+L56+L57+L58+L59+L60+L61)/L$87</f>
        <v>0.19197241115049335</v>
      </c>
      <c r="M65" s="26">
        <f t="shared" si="42"/>
        <v>0.19143456695917588</v>
      </c>
      <c r="N65" s="1"/>
    </row>
    <row r="66" spans="1:14" s="16" customFormat="1" x14ac:dyDescent="0.25">
      <c r="A66" s="6"/>
      <c r="B66" s="33" t="s">
        <v>27</v>
      </c>
      <c r="C66" s="6"/>
      <c r="D66" s="26">
        <f t="shared" ref="D66" si="43">(+D55+D56+D58+D59+D60)/D$87</f>
        <v>9.7137734520074279E-2</v>
      </c>
      <c r="E66" s="26">
        <f>(+E55+E56+E58+E59+E60)/E$87</f>
        <v>0.10803886649795358</v>
      </c>
      <c r="F66" s="26">
        <f t="shared" ref="F66:I66" si="44">(+F55+F56+F58+F59+F60)/F$87</f>
        <v>0.11277153445211051</v>
      </c>
      <c r="G66" s="26">
        <f t="shared" si="44"/>
        <v>0.11488000956337228</v>
      </c>
      <c r="H66" s="26">
        <f t="shared" si="44"/>
        <v>0.11686453576864536</v>
      </c>
      <c r="I66" s="26">
        <f t="shared" si="44"/>
        <v>0.11986311927736844</v>
      </c>
      <c r="J66" s="26">
        <f>(+J55+J56+J58+J59+J60)/J$87</f>
        <v>0.12481012658227848</v>
      </c>
      <c r="K66" s="26">
        <f>(+K55+K56+K58+K59+K60)/K$87</f>
        <v>0.12734730500544766</v>
      </c>
      <c r="L66" s="26">
        <f>(+L55+L56+L58+L59+L60)/L$87</f>
        <v>0.12839671743781333</v>
      </c>
      <c r="M66" s="26">
        <f>(+M55+M56+M58+M59+M60)/M$87</f>
        <v>0.12813175632710161</v>
      </c>
      <c r="N66" s="1"/>
    </row>
    <row r="67" spans="1:14" s="16" customFormat="1" x14ac:dyDescent="0.25">
      <c r="A67" s="5"/>
      <c r="B67" s="35" t="s">
        <v>19</v>
      </c>
      <c r="C67" s="5"/>
      <c r="D67" s="30">
        <f t="shared" ref="D67:K67" si="45">+D64/D$87</f>
        <v>0.11676378305692514</v>
      </c>
      <c r="E67" s="30">
        <f t="shared" si="45"/>
        <v>0.11794294997969194</v>
      </c>
      <c r="F67" s="30">
        <f t="shared" si="45"/>
        <v>0.108161851104215</v>
      </c>
      <c r="G67" s="30">
        <f t="shared" si="45"/>
        <v>9.321299423209109E-2</v>
      </c>
      <c r="H67" s="30">
        <f t="shared" si="45"/>
        <v>8.4353120243531199E-2</v>
      </c>
      <c r="I67" s="30">
        <f t="shared" si="45"/>
        <v>7.0444245768720909E-2</v>
      </c>
      <c r="J67" s="30">
        <f t="shared" si="45"/>
        <v>5.6518987341772152E-2</v>
      </c>
      <c r="K67" s="30">
        <f t="shared" si="45"/>
        <v>5.1720822918669487E-2</v>
      </c>
      <c r="L67" s="30">
        <f t="shared" ref="L67:M67" si="46">+L64/L$87</f>
        <v>4.6556183542484912E-2</v>
      </c>
      <c r="M67" s="30">
        <f t="shared" si="46"/>
        <v>4.7818898639196236E-2</v>
      </c>
      <c r="N67" s="1"/>
    </row>
    <row r="68" spans="1:14" s="16" customFormat="1" x14ac:dyDescent="0.25">
      <c r="A68" s="7" t="s">
        <v>11</v>
      </c>
      <c r="B68" s="7"/>
      <c r="C68" s="6"/>
      <c r="D68" s="19">
        <f t="shared" ref="D68:I68" si="47">SUM(D70:D79)</f>
        <v>1417</v>
      </c>
      <c r="E68" s="19">
        <f t="shared" si="47"/>
        <v>1306</v>
      </c>
      <c r="F68" s="19">
        <f t="shared" si="47"/>
        <v>1323</v>
      </c>
      <c r="G68" s="19">
        <f t="shared" si="47"/>
        <v>1398</v>
      </c>
      <c r="H68" s="19">
        <f t="shared" si="47"/>
        <v>1292</v>
      </c>
      <c r="I68" s="19">
        <f t="shared" si="47"/>
        <v>1295</v>
      </c>
      <c r="J68" s="19">
        <f t="shared" ref="J68:K68" si="48">SUM(J70:J79)</f>
        <v>1282</v>
      </c>
      <c r="K68" s="19">
        <f t="shared" si="48"/>
        <v>1297</v>
      </c>
      <c r="L68" s="19">
        <f t="shared" ref="L68:M68" si="49">SUM(L70:L79)</f>
        <v>1302</v>
      </c>
      <c r="M68" s="19">
        <f t="shared" si="49"/>
        <v>1410</v>
      </c>
      <c r="N68" s="1"/>
    </row>
    <row r="69" spans="1:14" s="16" customFormat="1" x14ac:dyDescent="0.25">
      <c r="A69" s="7"/>
      <c r="B69" s="6" t="s">
        <v>3</v>
      </c>
      <c r="C69" s="6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"/>
    </row>
    <row r="70" spans="1:14" s="16" customFormat="1" x14ac:dyDescent="0.25">
      <c r="A70" s="6"/>
      <c r="B70" s="9"/>
      <c r="C70" s="17" t="s">
        <v>22</v>
      </c>
      <c r="D70" s="23">
        <v>22</v>
      </c>
      <c r="E70" s="23">
        <v>16</v>
      </c>
      <c r="F70" s="23">
        <v>18</v>
      </c>
      <c r="G70" s="23">
        <v>18</v>
      </c>
      <c r="H70" s="23">
        <v>18</v>
      </c>
      <c r="I70" s="23">
        <v>18</v>
      </c>
      <c r="J70" s="23">
        <v>18</v>
      </c>
      <c r="K70" s="23">
        <v>24</v>
      </c>
      <c r="L70" s="23">
        <v>27</v>
      </c>
      <c r="M70" s="23">
        <v>30</v>
      </c>
      <c r="N70" s="20"/>
    </row>
    <row r="71" spans="1:14" s="16" customFormat="1" x14ac:dyDescent="0.25">
      <c r="A71" s="6"/>
      <c r="B71" s="6"/>
      <c r="C71" s="17" t="s">
        <v>13</v>
      </c>
      <c r="D71" s="23">
        <v>1</v>
      </c>
      <c r="E71" s="23">
        <v>1</v>
      </c>
      <c r="F71" s="23">
        <v>1</v>
      </c>
      <c r="G71" s="23">
        <v>1</v>
      </c>
      <c r="H71" s="22">
        <v>1</v>
      </c>
      <c r="I71" s="22">
        <v>0</v>
      </c>
      <c r="J71" s="22">
        <v>1</v>
      </c>
      <c r="K71" s="22">
        <v>1</v>
      </c>
      <c r="L71" s="22">
        <v>1</v>
      </c>
      <c r="M71" s="22">
        <v>1</v>
      </c>
      <c r="N71" s="1"/>
    </row>
    <row r="72" spans="1:14" s="16" customFormat="1" x14ac:dyDescent="0.25">
      <c r="A72" s="6"/>
      <c r="B72" s="6"/>
      <c r="C72" s="17" t="s">
        <v>14</v>
      </c>
      <c r="D72" s="23">
        <v>42</v>
      </c>
      <c r="E72" s="23">
        <v>40</v>
      </c>
      <c r="F72" s="23">
        <v>44</v>
      </c>
      <c r="G72" s="23">
        <v>39</v>
      </c>
      <c r="H72" s="22">
        <v>42</v>
      </c>
      <c r="I72" s="22">
        <v>41</v>
      </c>
      <c r="J72" s="22">
        <v>38</v>
      </c>
      <c r="K72" s="22">
        <v>49</v>
      </c>
      <c r="L72" s="22">
        <v>45</v>
      </c>
      <c r="M72" s="22">
        <v>51</v>
      </c>
      <c r="N72" s="1"/>
    </row>
    <row r="73" spans="1:14" s="16" customFormat="1" x14ac:dyDescent="0.25">
      <c r="A73" s="6"/>
      <c r="B73" s="6"/>
      <c r="C73" s="17" t="s">
        <v>15</v>
      </c>
      <c r="D73" s="23">
        <v>17</v>
      </c>
      <c r="E73" s="23">
        <v>10</v>
      </c>
      <c r="F73" s="23">
        <v>7</v>
      </c>
      <c r="G73" s="23">
        <v>9</v>
      </c>
      <c r="H73" s="22">
        <v>9</v>
      </c>
      <c r="I73" s="22">
        <v>8</v>
      </c>
      <c r="J73" s="22">
        <v>8</v>
      </c>
      <c r="K73" s="22">
        <v>8</v>
      </c>
      <c r="L73" s="22">
        <v>8</v>
      </c>
      <c r="M73" s="22">
        <v>11</v>
      </c>
      <c r="N73" s="1"/>
    </row>
    <row r="74" spans="1:14" s="16" customFormat="1" x14ac:dyDescent="0.25">
      <c r="A74" s="6"/>
      <c r="B74" s="6"/>
      <c r="C74" s="17" t="s">
        <v>4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0"/>
    </row>
    <row r="75" spans="1:14" s="16" customFormat="1" x14ac:dyDescent="0.25">
      <c r="A75" s="6"/>
      <c r="B75" s="6"/>
      <c r="C75" s="17" t="s">
        <v>25</v>
      </c>
      <c r="D75" s="23">
        <v>2</v>
      </c>
      <c r="E75" s="23">
        <v>1</v>
      </c>
      <c r="F75" s="23">
        <v>2</v>
      </c>
      <c r="G75" s="23">
        <v>2</v>
      </c>
      <c r="H75" s="23">
        <v>3</v>
      </c>
      <c r="I75" s="23">
        <v>2</v>
      </c>
      <c r="J75" s="23">
        <v>2</v>
      </c>
      <c r="K75" s="23">
        <v>3</v>
      </c>
      <c r="L75" s="23">
        <v>3</v>
      </c>
      <c r="M75" s="23">
        <v>5</v>
      </c>
      <c r="N75" s="20"/>
    </row>
    <row r="76" spans="1:14" s="16" customFormat="1" x14ac:dyDescent="0.25">
      <c r="A76" s="6"/>
      <c r="B76" s="6"/>
      <c r="C76" s="17" t="s">
        <v>26</v>
      </c>
      <c r="D76" s="23">
        <v>1</v>
      </c>
      <c r="E76" s="23">
        <v>0</v>
      </c>
      <c r="F76" s="23">
        <v>4</v>
      </c>
      <c r="G76" s="23">
        <v>3</v>
      </c>
      <c r="H76" s="23">
        <v>4</v>
      </c>
      <c r="I76" s="23">
        <v>3</v>
      </c>
      <c r="J76" s="23">
        <v>6</v>
      </c>
      <c r="K76" s="23">
        <v>4</v>
      </c>
      <c r="L76" s="23">
        <v>6</v>
      </c>
      <c r="M76" s="23">
        <v>5</v>
      </c>
      <c r="N76" s="20"/>
    </row>
    <row r="77" spans="1:14" s="16" customFormat="1" x14ac:dyDescent="0.25">
      <c r="A77" s="6"/>
      <c r="B77" s="6"/>
      <c r="C77" s="6" t="s">
        <v>5</v>
      </c>
      <c r="D77" s="23">
        <v>471</v>
      </c>
      <c r="E77" s="23">
        <v>388</v>
      </c>
      <c r="F77" s="23">
        <v>363</v>
      </c>
      <c r="G77" s="23">
        <v>364</v>
      </c>
      <c r="H77" s="23">
        <v>324</v>
      </c>
      <c r="I77" s="23">
        <v>325</v>
      </c>
      <c r="J77" s="23">
        <v>336</v>
      </c>
      <c r="K77" s="23">
        <v>339</v>
      </c>
      <c r="L77" s="23">
        <v>347</v>
      </c>
      <c r="M77" s="23">
        <v>370</v>
      </c>
      <c r="N77" s="20"/>
    </row>
    <row r="78" spans="1:14" s="16" customFormat="1" x14ac:dyDescent="0.25">
      <c r="A78" s="6"/>
      <c r="B78" s="6"/>
      <c r="C78" s="6" t="s">
        <v>16</v>
      </c>
      <c r="D78" s="23">
        <v>565</v>
      </c>
      <c r="E78" s="23">
        <v>567</v>
      </c>
      <c r="F78" s="23">
        <v>613</v>
      </c>
      <c r="G78" s="23">
        <v>679</v>
      </c>
      <c r="H78" s="23">
        <v>615</v>
      </c>
      <c r="I78" s="23">
        <v>623</v>
      </c>
      <c r="J78" s="23">
        <v>592</v>
      </c>
      <c r="K78" s="23">
        <v>593</v>
      </c>
      <c r="L78" s="23">
        <v>588</v>
      </c>
      <c r="M78" s="23">
        <v>626</v>
      </c>
      <c r="N78" s="20"/>
    </row>
    <row r="79" spans="1:14" s="16" customFormat="1" x14ac:dyDescent="0.25">
      <c r="A79" s="6"/>
      <c r="B79" s="27" t="s">
        <v>7</v>
      </c>
      <c r="C79" s="27"/>
      <c r="D79" s="28">
        <v>296</v>
      </c>
      <c r="E79" s="28">
        <v>283</v>
      </c>
      <c r="F79" s="28">
        <v>271</v>
      </c>
      <c r="G79" s="28">
        <v>283</v>
      </c>
      <c r="H79" s="29">
        <v>276</v>
      </c>
      <c r="I79" s="29">
        <v>275</v>
      </c>
      <c r="J79" s="29">
        <v>281</v>
      </c>
      <c r="K79" s="29">
        <v>276</v>
      </c>
      <c r="L79" s="29">
        <v>277</v>
      </c>
      <c r="M79" s="29">
        <v>311</v>
      </c>
      <c r="N79" s="20"/>
    </row>
    <row r="80" spans="1:14" s="16" customFormat="1" x14ac:dyDescent="0.25">
      <c r="A80" s="6"/>
      <c r="B80" s="33" t="s">
        <v>18</v>
      </c>
      <c r="C80" s="6"/>
      <c r="D80" s="26">
        <f t="shared" ref="D80:K80" si="50">(+D70+D71+D72+D73+D74+D75+D76)/D$68</f>
        <v>5.9985885673959072E-2</v>
      </c>
      <c r="E80" s="26">
        <f t="shared" si="50"/>
        <v>5.2067381316998472E-2</v>
      </c>
      <c r="F80" s="26">
        <f t="shared" si="50"/>
        <v>5.7445200302343159E-2</v>
      </c>
      <c r="G80" s="26">
        <f t="shared" si="50"/>
        <v>5.1502145922746781E-2</v>
      </c>
      <c r="H80" s="26">
        <f t="shared" si="50"/>
        <v>5.9597523219814243E-2</v>
      </c>
      <c r="I80" s="26">
        <f t="shared" si="50"/>
        <v>5.5598455598455596E-2</v>
      </c>
      <c r="J80" s="26">
        <f t="shared" si="50"/>
        <v>5.6942277691107643E-2</v>
      </c>
      <c r="K80" s="26">
        <f t="shared" si="50"/>
        <v>6.8619892058596768E-2</v>
      </c>
      <c r="L80" s="26">
        <f t="shared" ref="L80:M80" si="51">(+L70+L71+L72+L73+L74+L75+L76)/L$68</f>
        <v>6.9124423963133647E-2</v>
      </c>
      <c r="M80" s="26">
        <f t="shared" si="51"/>
        <v>7.3049645390070916E-2</v>
      </c>
      <c r="N80" s="20"/>
    </row>
    <row r="81" spans="1:14" s="16" customFormat="1" x14ac:dyDescent="0.25">
      <c r="A81" s="6"/>
      <c r="B81" s="33" t="s">
        <v>27</v>
      </c>
      <c r="C81" s="6"/>
      <c r="D81" s="26">
        <f t="shared" ref="D81:K81" si="52">(+D70+D71+D73+D74+D75)/D$68</f>
        <v>2.9640084685956247E-2</v>
      </c>
      <c r="E81" s="26">
        <f t="shared" si="52"/>
        <v>2.1439509954058193E-2</v>
      </c>
      <c r="F81" s="26">
        <f t="shared" si="52"/>
        <v>2.1164021164021163E-2</v>
      </c>
      <c r="G81" s="26">
        <f t="shared" si="52"/>
        <v>2.1459227467811159E-2</v>
      </c>
      <c r="H81" s="26">
        <f t="shared" si="52"/>
        <v>2.3993808049535603E-2</v>
      </c>
      <c r="I81" s="26">
        <f t="shared" si="52"/>
        <v>2.1621621621621623E-2</v>
      </c>
      <c r="J81" s="26">
        <f t="shared" si="52"/>
        <v>2.2620904836193449E-2</v>
      </c>
      <c r="K81" s="26">
        <f t="shared" si="52"/>
        <v>2.7756360832690823E-2</v>
      </c>
      <c r="L81" s="26">
        <f t="shared" ref="L81:M81" si="53">(+L70+L71+L73+L74+L75)/L$68</f>
        <v>2.9953917050691243E-2</v>
      </c>
      <c r="M81" s="26">
        <f t="shared" si="53"/>
        <v>3.3333333333333333E-2</v>
      </c>
      <c r="N81" s="20"/>
    </row>
    <row r="82" spans="1:14" s="16" customFormat="1" x14ac:dyDescent="0.25">
      <c r="A82" s="32"/>
      <c r="B82" s="34" t="s">
        <v>19</v>
      </c>
      <c r="C82" s="32"/>
      <c r="D82" s="31">
        <f t="shared" ref="D82:K82" si="54">+D79/D$68</f>
        <v>0.20889202540578689</v>
      </c>
      <c r="E82" s="31">
        <f t="shared" si="54"/>
        <v>0.21669218989280245</v>
      </c>
      <c r="F82" s="31">
        <f t="shared" si="54"/>
        <v>0.20483749055177627</v>
      </c>
      <c r="G82" s="31">
        <f t="shared" si="54"/>
        <v>0.20243204577968527</v>
      </c>
      <c r="H82" s="31">
        <f t="shared" si="54"/>
        <v>0.21362229102167182</v>
      </c>
      <c r="I82" s="31">
        <f t="shared" si="54"/>
        <v>0.21235521235521235</v>
      </c>
      <c r="J82" s="31">
        <f t="shared" si="54"/>
        <v>0.21918876755070202</v>
      </c>
      <c r="K82" s="31">
        <f t="shared" si="54"/>
        <v>0.212798766383963</v>
      </c>
      <c r="L82" s="31">
        <f t="shared" ref="L82:M82" si="55">+L79/L$68</f>
        <v>0.21274961597542244</v>
      </c>
      <c r="M82" s="31">
        <f t="shared" si="55"/>
        <v>0.22056737588652484</v>
      </c>
      <c r="N82" s="20"/>
    </row>
    <row r="83" spans="1:14" x14ac:dyDescent="0.25">
      <c r="A83" s="6"/>
      <c r="B83" s="6"/>
      <c r="C83" s="6"/>
      <c r="D83" s="10"/>
      <c r="E83" s="10"/>
      <c r="F83" s="10"/>
      <c r="G83" s="10"/>
      <c r="H83" s="10"/>
      <c r="I83" s="10"/>
      <c r="J83" s="10"/>
      <c r="K83" s="10"/>
      <c r="L83" s="12"/>
      <c r="M83" s="24" t="s">
        <v>17</v>
      </c>
      <c r="N83" s="20"/>
    </row>
    <row r="84" spans="1:14" ht="14" x14ac:dyDescent="0.25">
      <c r="A84" s="41" t="s">
        <v>10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20"/>
    </row>
    <row r="85" spans="1:14" ht="6" customHeight="1" x14ac:dyDescent="0.25">
      <c r="A85" s="13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20"/>
    </row>
    <row r="86" spans="1:14" s="16" customFormat="1" x14ac:dyDescent="0.25">
      <c r="A86" s="4" t="s">
        <v>1</v>
      </c>
      <c r="B86" s="4"/>
      <c r="C86" s="5"/>
      <c r="D86" s="4">
        <f t="shared" ref="D86:L86" si="56">D3</f>
        <v>2014</v>
      </c>
      <c r="E86" s="4">
        <f t="shared" si="56"/>
        <v>2015</v>
      </c>
      <c r="F86" s="4">
        <f t="shared" si="56"/>
        <v>2016</v>
      </c>
      <c r="G86" s="4">
        <f t="shared" si="56"/>
        <v>2017</v>
      </c>
      <c r="H86" s="4">
        <f t="shared" si="56"/>
        <v>2018</v>
      </c>
      <c r="I86" s="4">
        <f t="shared" si="56"/>
        <v>2019</v>
      </c>
      <c r="J86" s="4">
        <f t="shared" si="56"/>
        <v>2020</v>
      </c>
      <c r="K86" s="4">
        <f t="shared" si="56"/>
        <v>2021</v>
      </c>
      <c r="L86" s="4">
        <f t="shared" si="56"/>
        <v>2022</v>
      </c>
      <c r="M86" s="4">
        <f t="shared" ref="M86" si="57">M3</f>
        <v>2023</v>
      </c>
      <c r="N86" s="1"/>
    </row>
    <row r="87" spans="1:14" s="16" customFormat="1" x14ac:dyDescent="0.25">
      <c r="A87" s="36" t="s">
        <v>12</v>
      </c>
      <c r="B87" s="36"/>
      <c r="C87" s="37"/>
      <c r="D87" s="38">
        <f t="shared" ref="D87:K87" si="58">SUM(D4,D19,D34,D68)</f>
        <v>31234</v>
      </c>
      <c r="E87" s="38">
        <f t="shared" si="58"/>
        <v>32007</v>
      </c>
      <c r="F87" s="38">
        <f t="shared" si="58"/>
        <v>33191</v>
      </c>
      <c r="G87" s="38">
        <f t="shared" si="58"/>
        <v>33461</v>
      </c>
      <c r="H87" s="38">
        <f t="shared" si="58"/>
        <v>32850</v>
      </c>
      <c r="I87" s="38">
        <f t="shared" si="58"/>
        <v>32437</v>
      </c>
      <c r="J87" s="38">
        <f t="shared" si="58"/>
        <v>31600</v>
      </c>
      <c r="K87" s="38">
        <f t="shared" si="58"/>
        <v>31206</v>
      </c>
      <c r="L87" s="38">
        <f t="shared" ref="L87:M87" si="59">SUM(L4,L19,L34,L68)</f>
        <v>31317</v>
      </c>
      <c r="M87" s="38">
        <f t="shared" si="59"/>
        <v>31452</v>
      </c>
      <c r="N87" s="20"/>
    </row>
    <row r="88" spans="1:14" s="16" customFormat="1" x14ac:dyDescent="0.25">
      <c r="A88" s="7"/>
      <c r="B88" s="6" t="s">
        <v>3</v>
      </c>
      <c r="C88" s="6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20"/>
    </row>
    <row r="89" spans="1:14" s="16" customFormat="1" x14ac:dyDescent="0.25">
      <c r="A89" s="6"/>
      <c r="B89" s="9"/>
      <c r="C89" s="17" t="s">
        <v>22</v>
      </c>
      <c r="D89" s="23">
        <f t="shared" ref="D89:K89" si="60">SUM(D6,D21,D36,D70)</f>
        <v>1745</v>
      </c>
      <c r="E89" s="23">
        <f t="shared" si="60"/>
        <v>1995</v>
      </c>
      <c r="F89" s="23">
        <f t="shared" si="60"/>
        <v>2164</v>
      </c>
      <c r="G89" s="23">
        <f t="shared" si="60"/>
        <v>2205</v>
      </c>
      <c r="H89" s="23">
        <f t="shared" si="60"/>
        <v>2241</v>
      </c>
      <c r="I89" s="23">
        <f t="shared" si="60"/>
        <v>2293</v>
      </c>
      <c r="J89" s="23">
        <f t="shared" si="60"/>
        <v>2335</v>
      </c>
      <c r="K89" s="23">
        <f t="shared" si="60"/>
        <v>2394</v>
      </c>
      <c r="L89" s="23">
        <f t="shared" ref="L89:M89" si="61">SUM(L6,L21,L36,L70)</f>
        <v>2481</v>
      </c>
      <c r="M89" s="23">
        <f t="shared" si="61"/>
        <v>2525</v>
      </c>
      <c r="N89" s="20"/>
    </row>
    <row r="90" spans="1:14" s="16" customFormat="1" x14ac:dyDescent="0.25">
      <c r="A90" s="6"/>
      <c r="B90" s="6"/>
      <c r="C90" s="17" t="s">
        <v>13</v>
      </c>
      <c r="D90" s="23">
        <f t="shared" ref="D90:K90" si="62">SUM(D7,D22,D37,D71)</f>
        <v>51</v>
      </c>
      <c r="E90" s="23">
        <f t="shared" si="62"/>
        <v>51</v>
      </c>
      <c r="F90" s="23">
        <f t="shared" si="62"/>
        <v>55</v>
      </c>
      <c r="G90" s="23">
        <f t="shared" si="62"/>
        <v>58</v>
      </c>
      <c r="H90" s="23">
        <f t="shared" si="62"/>
        <v>57</v>
      </c>
      <c r="I90" s="23">
        <f t="shared" si="62"/>
        <v>61</v>
      </c>
      <c r="J90" s="23">
        <f t="shared" si="62"/>
        <v>53</v>
      </c>
      <c r="K90" s="23">
        <f t="shared" si="62"/>
        <v>46</v>
      </c>
      <c r="L90" s="23">
        <f t="shared" ref="L90:M90" si="63">SUM(L7,L22,L37,L71)</f>
        <v>43</v>
      </c>
      <c r="M90" s="23">
        <f t="shared" si="63"/>
        <v>41</v>
      </c>
      <c r="N90" s="20"/>
    </row>
    <row r="91" spans="1:14" s="16" customFormat="1" x14ac:dyDescent="0.25">
      <c r="A91" s="6"/>
      <c r="B91" s="6"/>
      <c r="C91" s="17" t="s">
        <v>14</v>
      </c>
      <c r="D91" s="23">
        <f t="shared" ref="D91:K91" si="64">SUM(D8,D23,D38,D72)</f>
        <v>1098</v>
      </c>
      <c r="E91" s="23">
        <f t="shared" si="64"/>
        <v>1276</v>
      </c>
      <c r="F91" s="23">
        <f t="shared" si="64"/>
        <v>1420</v>
      </c>
      <c r="G91" s="23">
        <f t="shared" si="64"/>
        <v>1489</v>
      </c>
      <c r="H91" s="23">
        <f t="shared" si="64"/>
        <v>1484</v>
      </c>
      <c r="I91" s="23">
        <f t="shared" si="64"/>
        <v>1463</v>
      </c>
      <c r="J91" s="23">
        <f t="shared" si="64"/>
        <v>1515</v>
      </c>
      <c r="K91" s="23">
        <f t="shared" si="64"/>
        <v>1597</v>
      </c>
      <c r="L91" s="23">
        <f t="shared" ref="L91:M91" si="65">SUM(L8,L23,L38,L72)</f>
        <v>1576</v>
      </c>
      <c r="M91" s="23">
        <f t="shared" si="65"/>
        <v>1555</v>
      </c>
      <c r="N91" s="20"/>
    </row>
    <row r="92" spans="1:14" s="16" customFormat="1" x14ac:dyDescent="0.25">
      <c r="A92" s="6"/>
      <c r="B92" s="6"/>
      <c r="C92" s="17" t="s">
        <v>15</v>
      </c>
      <c r="D92" s="23">
        <f t="shared" ref="D92:K92" si="66">SUM(D9,D24,D39,D73)</f>
        <v>869</v>
      </c>
      <c r="E92" s="23">
        <f t="shared" si="66"/>
        <v>962</v>
      </c>
      <c r="F92" s="23">
        <f t="shared" si="66"/>
        <v>1034</v>
      </c>
      <c r="G92" s="23">
        <f t="shared" si="66"/>
        <v>1034</v>
      </c>
      <c r="H92" s="23">
        <f t="shared" si="66"/>
        <v>977</v>
      </c>
      <c r="I92" s="23">
        <f t="shared" si="66"/>
        <v>940</v>
      </c>
      <c r="J92" s="23">
        <f t="shared" si="66"/>
        <v>962</v>
      </c>
      <c r="K92" s="23">
        <f t="shared" si="66"/>
        <v>957</v>
      </c>
      <c r="L92" s="23">
        <f t="shared" ref="L92:M92" si="67">SUM(L9,L24,L39,L73)</f>
        <v>933</v>
      </c>
      <c r="M92" s="23">
        <f t="shared" si="67"/>
        <v>902</v>
      </c>
      <c r="N92" s="20"/>
    </row>
    <row r="93" spans="1:14" s="16" customFormat="1" x14ac:dyDescent="0.25">
      <c r="A93" s="6"/>
      <c r="B93" s="6"/>
      <c r="C93" s="17" t="s">
        <v>4</v>
      </c>
      <c r="D93" s="23">
        <f t="shared" ref="D93:K93" si="68">SUM(D10,D25,D40,D74)</f>
        <v>26</v>
      </c>
      <c r="E93" s="23">
        <f t="shared" si="68"/>
        <v>28</v>
      </c>
      <c r="F93" s="23">
        <f t="shared" si="68"/>
        <v>28</v>
      </c>
      <c r="G93" s="23">
        <f t="shared" si="68"/>
        <v>24</v>
      </c>
      <c r="H93" s="23">
        <f t="shared" si="68"/>
        <v>23</v>
      </c>
      <c r="I93" s="23">
        <f t="shared" si="68"/>
        <v>20</v>
      </c>
      <c r="J93" s="23">
        <f t="shared" si="68"/>
        <v>20</v>
      </c>
      <c r="K93" s="23">
        <f t="shared" si="68"/>
        <v>19</v>
      </c>
      <c r="L93" s="23">
        <f t="shared" ref="L93:M93" si="69">SUM(L10,L25,L40,L74)</f>
        <v>20</v>
      </c>
      <c r="M93" s="23">
        <f t="shared" si="69"/>
        <v>18</v>
      </c>
      <c r="N93" s="20"/>
    </row>
    <row r="94" spans="1:14" s="16" customFormat="1" x14ac:dyDescent="0.25">
      <c r="A94" s="6"/>
      <c r="B94" s="6"/>
      <c r="C94" s="17" t="s">
        <v>25</v>
      </c>
      <c r="D94" s="23">
        <f t="shared" ref="D94:K94" si="70">SUM(D11,D26,D41,D75)</f>
        <v>385</v>
      </c>
      <c r="E94" s="23">
        <f t="shared" si="70"/>
        <v>450</v>
      </c>
      <c r="F94" s="23">
        <f t="shared" si="70"/>
        <v>490</v>
      </c>
      <c r="G94" s="23">
        <f t="shared" si="70"/>
        <v>553</v>
      </c>
      <c r="H94" s="23">
        <f t="shared" si="70"/>
        <v>572</v>
      </c>
      <c r="I94" s="23">
        <f t="shared" si="70"/>
        <v>602</v>
      </c>
      <c r="J94" s="23">
        <f t="shared" si="70"/>
        <v>603</v>
      </c>
      <c r="K94" s="23">
        <f t="shared" si="70"/>
        <v>594</v>
      </c>
      <c r="L94" s="23">
        <f t="shared" ref="L94:M94" si="71">SUM(L11,L26,L41,L75)</f>
        <v>583</v>
      </c>
      <c r="M94" s="23">
        <f t="shared" si="71"/>
        <v>591</v>
      </c>
      <c r="N94" s="20"/>
    </row>
    <row r="95" spans="1:14" s="16" customFormat="1" x14ac:dyDescent="0.25">
      <c r="A95" s="6"/>
      <c r="B95" s="6"/>
      <c r="C95" s="17" t="s">
        <v>26</v>
      </c>
      <c r="D95" s="23">
        <f t="shared" ref="D95:K95" si="72">SUM(D12,D27,D42,D76)</f>
        <v>245</v>
      </c>
      <c r="E95" s="23">
        <f t="shared" si="72"/>
        <v>268</v>
      </c>
      <c r="F95" s="23">
        <f t="shared" si="72"/>
        <v>344</v>
      </c>
      <c r="G95" s="23">
        <f t="shared" si="72"/>
        <v>374</v>
      </c>
      <c r="H95" s="23">
        <f t="shared" si="72"/>
        <v>411</v>
      </c>
      <c r="I95" s="23">
        <f t="shared" si="72"/>
        <v>398</v>
      </c>
      <c r="J95" s="23">
        <f t="shared" si="72"/>
        <v>424</v>
      </c>
      <c r="K95" s="23">
        <f t="shared" si="72"/>
        <v>442</v>
      </c>
      <c r="L95" s="23">
        <f t="shared" ref="L95:M98" si="73">SUM(L12,L27,L42,L76)</f>
        <v>466</v>
      </c>
      <c r="M95" s="23">
        <f t="shared" si="73"/>
        <v>492</v>
      </c>
      <c r="N95" s="20"/>
    </row>
    <row r="96" spans="1:14" s="16" customFormat="1" x14ac:dyDescent="0.25">
      <c r="A96" s="6"/>
      <c r="B96" s="6"/>
      <c r="C96" s="6" t="s">
        <v>5</v>
      </c>
      <c r="D96" s="23">
        <f t="shared" ref="D96:K96" si="74">SUM(D13,D28,D43,D77)</f>
        <v>20524</v>
      </c>
      <c r="E96" s="23">
        <f t="shared" si="74"/>
        <v>20892</v>
      </c>
      <c r="F96" s="23">
        <f t="shared" si="74"/>
        <v>21983</v>
      </c>
      <c r="G96" s="23">
        <f t="shared" si="74"/>
        <v>22606</v>
      </c>
      <c r="H96" s="23">
        <f t="shared" si="74"/>
        <v>22597</v>
      </c>
      <c r="I96" s="23">
        <f t="shared" si="74"/>
        <v>22598</v>
      </c>
      <c r="J96" s="23">
        <f t="shared" si="74"/>
        <v>22231</v>
      </c>
      <c r="K96" s="23">
        <f t="shared" si="74"/>
        <v>21843</v>
      </c>
      <c r="L96" s="23">
        <f t="shared" si="73"/>
        <v>21984</v>
      </c>
      <c r="M96" s="23">
        <f t="shared" si="73"/>
        <v>21880</v>
      </c>
      <c r="N96" s="20"/>
    </row>
    <row r="97" spans="1:14" s="16" customFormat="1" x14ac:dyDescent="0.25">
      <c r="A97" s="6"/>
      <c r="B97" s="6"/>
      <c r="C97" s="6" t="s">
        <v>16</v>
      </c>
      <c r="D97" s="23">
        <f t="shared" ref="D97:K97" si="75">SUM(D14,D29,D44,D78)</f>
        <v>2348</v>
      </c>
      <c r="E97" s="23">
        <f t="shared" si="75"/>
        <v>2027</v>
      </c>
      <c r="F97" s="23">
        <f t="shared" si="75"/>
        <v>1812</v>
      </c>
      <c r="G97" s="23">
        <f t="shared" si="75"/>
        <v>1716</v>
      </c>
      <c r="H97" s="23">
        <f t="shared" si="75"/>
        <v>1441</v>
      </c>
      <c r="I97" s="23">
        <f t="shared" si="75"/>
        <v>1502</v>
      </c>
      <c r="J97" s="23">
        <f t="shared" si="75"/>
        <v>1390</v>
      </c>
      <c r="K97" s="23">
        <f t="shared" si="75"/>
        <v>1424</v>
      </c>
      <c r="L97" s="23">
        <f t="shared" si="73"/>
        <v>1496</v>
      </c>
      <c r="M97" s="23">
        <f t="shared" si="73"/>
        <v>1633</v>
      </c>
      <c r="N97" s="20"/>
    </row>
    <row r="98" spans="1:14" s="16" customFormat="1" x14ac:dyDescent="0.25">
      <c r="A98" s="6"/>
      <c r="B98" s="27" t="s">
        <v>7</v>
      </c>
      <c r="C98" s="27"/>
      <c r="D98" s="28">
        <f t="shared" ref="D98:K98" si="76">SUM(D15,D30,D45,D79)</f>
        <v>3943</v>
      </c>
      <c r="E98" s="28">
        <f t="shared" si="76"/>
        <v>4058</v>
      </c>
      <c r="F98" s="28">
        <f t="shared" si="76"/>
        <v>3861</v>
      </c>
      <c r="G98" s="28">
        <f t="shared" si="76"/>
        <v>3402</v>
      </c>
      <c r="H98" s="29">
        <f t="shared" si="76"/>
        <v>3047</v>
      </c>
      <c r="I98" s="29">
        <f t="shared" si="76"/>
        <v>2560</v>
      </c>
      <c r="J98" s="29">
        <f t="shared" si="76"/>
        <v>2067</v>
      </c>
      <c r="K98" s="29">
        <f t="shared" si="76"/>
        <v>1890</v>
      </c>
      <c r="L98" s="29">
        <f t="shared" si="73"/>
        <v>1735</v>
      </c>
      <c r="M98" s="29">
        <f t="shared" si="73"/>
        <v>1815</v>
      </c>
      <c r="N98" s="20"/>
    </row>
    <row r="99" spans="1:14" s="16" customFormat="1" x14ac:dyDescent="0.25">
      <c r="A99" s="6"/>
      <c r="B99" s="33" t="s">
        <v>18</v>
      </c>
      <c r="C99" s="6"/>
      <c r="D99" s="26">
        <f t="shared" ref="D99:K99" si="77">(+D89+D90+D91+D92+D93+D94+D95)/D$87</f>
        <v>0.14148043798424795</v>
      </c>
      <c r="E99" s="26">
        <f t="shared" si="77"/>
        <v>0.15715312275439747</v>
      </c>
      <c r="F99" s="26">
        <f t="shared" si="77"/>
        <v>0.16676207405622007</v>
      </c>
      <c r="G99" s="26">
        <f t="shared" si="77"/>
        <v>0.17145333373180718</v>
      </c>
      <c r="H99" s="26">
        <f t="shared" si="77"/>
        <v>0.17549467275494673</v>
      </c>
      <c r="I99" s="26">
        <f t="shared" si="77"/>
        <v>0.17809908437894997</v>
      </c>
      <c r="J99" s="26">
        <f t="shared" si="77"/>
        <v>0.1870886075949367</v>
      </c>
      <c r="K99" s="26">
        <f t="shared" si="77"/>
        <v>0.19384092802666153</v>
      </c>
      <c r="L99" s="26">
        <f t="shared" ref="L99:M99" si="78">(+L89+L90+L91+L92+L93+L94+L95)/L$87</f>
        <v>0.19484624964077019</v>
      </c>
      <c r="M99" s="26">
        <f t="shared" si="78"/>
        <v>0.19470939844842935</v>
      </c>
      <c r="N99" s="20"/>
    </row>
    <row r="100" spans="1:14" s="16" customFormat="1" x14ac:dyDescent="0.25">
      <c r="A100" s="6"/>
      <c r="B100" s="33" t="s">
        <v>27</v>
      </c>
      <c r="C100" s="6"/>
      <c r="D100" s="26">
        <f t="shared" ref="D100" si="79">(+D89+D90+D92+D93+D94)/D$87</f>
        <v>9.8482423000576289E-2</v>
      </c>
      <c r="E100" s="26">
        <f>(+E89+E90+E92+E93+E94)/E$87</f>
        <v>0.10891367513356454</v>
      </c>
      <c r="F100" s="26">
        <f t="shared" ref="F100:I100" si="80">(+F89+F90+F92+F93+F94)/F$87</f>
        <v>0.11361513663342472</v>
      </c>
      <c r="G100" s="26">
        <f t="shared" si="80"/>
        <v>0.1157765757150115</v>
      </c>
      <c r="H100" s="26">
        <f t="shared" si="80"/>
        <v>0.11780821917808219</v>
      </c>
      <c r="I100" s="26">
        <f t="shared" si="80"/>
        <v>0.12072633104171163</v>
      </c>
      <c r="J100" s="26">
        <f>(+J89+J90+J92+J93+J94)/J$87</f>
        <v>0.12572784810126583</v>
      </c>
      <c r="K100" s="26">
        <f>(+K89+K90+K92+K93+K94)/K$87</f>
        <v>0.12850092930846632</v>
      </c>
      <c r="L100" s="26">
        <f>(+L89+L90+L92+L93+L94)/L$87</f>
        <v>0.12964204745026664</v>
      </c>
      <c r="M100" s="26">
        <f>(+M89+M90+M92+M93+M94)/M$87</f>
        <v>0.12962609690957649</v>
      </c>
      <c r="N100" s="20"/>
    </row>
    <row r="101" spans="1:14" s="16" customFormat="1" x14ac:dyDescent="0.25">
      <c r="A101" s="5"/>
      <c r="B101" s="35" t="s">
        <v>19</v>
      </c>
      <c r="C101" s="5"/>
      <c r="D101" s="30">
        <f t="shared" ref="D101:K101" si="81">+D98/D$87</f>
        <v>0.12624063520522508</v>
      </c>
      <c r="E101" s="30">
        <f t="shared" si="81"/>
        <v>0.12678476583247414</v>
      </c>
      <c r="F101" s="30">
        <f t="shared" si="81"/>
        <v>0.11632671507336326</v>
      </c>
      <c r="G101" s="30">
        <f t="shared" si="81"/>
        <v>0.10167060159588776</v>
      </c>
      <c r="H101" s="30">
        <f t="shared" si="81"/>
        <v>9.275494672754947E-2</v>
      </c>
      <c r="I101" s="30">
        <f t="shared" si="81"/>
        <v>7.8922218454234361E-2</v>
      </c>
      <c r="J101" s="30">
        <f t="shared" si="81"/>
        <v>6.5411392405063287E-2</v>
      </c>
      <c r="K101" s="30">
        <f t="shared" si="81"/>
        <v>6.0565275908479141E-2</v>
      </c>
      <c r="L101" s="30">
        <f t="shared" ref="L101:M101" si="82">+L98/L$87</f>
        <v>5.5401219784781429E-2</v>
      </c>
      <c r="M101" s="30">
        <f t="shared" si="82"/>
        <v>5.7706982067913012E-2</v>
      </c>
      <c r="N101" s="20"/>
    </row>
    <row r="102" spans="1:14" s="16" customFormat="1" x14ac:dyDescent="0.25">
      <c r="A102" s="6" t="s">
        <v>24</v>
      </c>
      <c r="B102" s="9"/>
      <c r="C102" s="9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"/>
    </row>
    <row r="103" spans="1:14" s="16" customFormat="1" x14ac:dyDescent="0.25">
      <c r="A103" s="6" t="s">
        <v>23</v>
      </c>
      <c r="B103" s="9"/>
      <c r="C103" s="9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"/>
    </row>
    <row r="104" spans="1:14" s="16" customFormat="1" x14ac:dyDescent="0.25">
      <c r="A104" s="6" t="s">
        <v>30</v>
      </c>
      <c r="B104" s="9"/>
      <c r="C104" s="9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"/>
    </row>
    <row r="105" spans="1:14" s="16" customFormat="1" x14ac:dyDescent="0.25">
      <c r="A105" s="6" t="s">
        <v>31</v>
      </c>
      <c r="B105" s="9"/>
      <c r="C105" s="9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"/>
    </row>
    <row r="106" spans="1:14" s="16" customFormat="1" x14ac:dyDescent="0.25">
      <c r="A106" s="25" t="s">
        <v>28</v>
      </c>
      <c r="B106" s="9"/>
      <c r="C106" s="9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"/>
    </row>
    <row r="107" spans="1:14" s="16" customFormat="1" x14ac:dyDescent="0.25">
      <c r="A107" s="25"/>
      <c r="B107" s="9"/>
      <c r="C107" s="9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"/>
    </row>
    <row r="108" spans="1:14" x14ac:dyDescent="0.25">
      <c r="A108" s="6"/>
      <c r="B108" s="6"/>
      <c r="C108" s="9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4" x14ac:dyDescent="0.25">
      <c r="A109" s="6"/>
      <c r="B109" s="9"/>
      <c r="C109" s="9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4" x14ac:dyDescent="0.25">
      <c r="A110" s="9"/>
      <c r="B110" s="9"/>
      <c r="C110" s="9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4" x14ac:dyDescent="0.25">
      <c r="A111" s="9"/>
      <c r="B111" s="9"/>
      <c r="C111" s="9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4" x14ac:dyDescent="0.25">
      <c r="A112" s="9"/>
      <c r="B112" s="9"/>
      <c r="C112" s="9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x14ac:dyDescent="0.25">
      <c r="A113" s="9"/>
      <c r="B113" s="9"/>
      <c r="C113" s="9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x14ac:dyDescent="0.25">
      <c r="A114" s="9"/>
      <c r="B114" s="9"/>
      <c r="C114" s="9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x14ac:dyDescent="0.25">
      <c r="A115" s="9"/>
      <c r="B115" s="9"/>
      <c r="C115" s="9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x14ac:dyDescent="0.25">
      <c r="A116" s="9"/>
      <c r="B116" s="9"/>
      <c r="C116" s="9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x14ac:dyDescent="0.25">
      <c r="A117" s="9"/>
      <c r="B117" s="9"/>
      <c r="C117" s="9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x14ac:dyDescent="0.25">
      <c r="A118" s="9"/>
      <c r="B118" s="9"/>
      <c r="C118" s="9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x14ac:dyDescent="0.25">
      <c r="A119" s="9"/>
      <c r="B119" s="9"/>
      <c r="C119" s="9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x14ac:dyDescent="0.25">
      <c r="A120" s="9"/>
      <c r="B120" s="6"/>
      <c r="C120" s="6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x14ac:dyDescent="0.25">
      <c r="A121" s="9"/>
      <c r="B121" s="6"/>
      <c r="C121" s="6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x14ac:dyDescent="0.25">
      <c r="A123" s="9"/>
      <c r="B123" s="9"/>
      <c r="C123" s="6" t="s">
        <v>20</v>
      </c>
      <c r="D123" s="10">
        <f>D96+D95+D91</f>
        <v>21867</v>
      </c>
      <c r="E123" s="10">
        <f t="shared" ref="E123:M123" si="83">E96+E95+E91</f>
        <v>22436</v>
      </c>
      <c r="F123" s="10">
        <f t="shared" si="83"/>
        <v>23747</v>
      </c>
      <c r="G123" s="10">
        <f t="shared" si="83"/>
        <v>24469</v>
      </c>
      <c r="H123" s="10">
        <f t="shared" si="83"/>
        <v>24492</v>
      </c>
      <c r="I123" s="10">
        <f t="shared" si="83"/>
        <v>24459</v>
      </c>
      <c r="J123" s="10">
        <f t="shared" si="83"/>
        <v>24170</v>
      </c>
      <c r="K123" s="10">
        <f t="shared" si="83"/>
        <v>23882</v>
      </c>
      <c r="L123" s="10">
        <f t="shared" si="83"/>
        <v>24026</v>
      </c>
      <c r="M123" s="10">
        <f t="shared" si="83"/>
        <v>23927</v>
      </c>
    </row>
    <row r="124" spans="1:13" x14ac:dyDescent="0.25">
      <c r="A124" s="9"/>
      <c r="B124" s="9"/>
      <c r="C124" s="6" t="s">
        <v>21</v>
      </c>
      <c r="D124" s="10">
        <f>+D89+D90+D92+D93+D94</f>
        <v>3076</v>
      </c>
      <c r="E124" s="10">
        <f t="shared" ref="E124:L124" si="84">+E89+E90+E92+E93+E94</f>
        <v>3486</v>
      </c>
      <c r="F124" s="10">
        <f t="shared" si="84"/>
        <v>3771</v>
      </c>
      <c r="G124" s="10">
        <f t="shared" si="84"/>
        <v>3874</v>
      </c>
      <c r="H124" s="10">
        <f t="shared" si="84"/>
        <v>3870</v>
      </c>
      <c r="I124" s="10">
        <f t="shared" si="84"/>
        <v>3916</v>
      </c>
      <c r="J124" s="10">
        <f t="shared" si="84"/>
        <v>3973</v>
      </c>
      <c r="K124" s="10">
        <f t="shared" si="84"/>
        <v>4010</v>
      </c>
      <c r="L124" s="10">
        <f t="shared" si="84"/>
        <v>4060</v>
      </c>
      <c r="M124" s="10">
        <f>+M89+M90+M92+M93+M94</f>
        <v>4077</v>
      </c>
    </row>
    <row r="125" spans="1:13" x14ac:dyDescent="0.25">
      <c r="A125" s="9"/>
      <c r="B125" s="9"/>
      <c r="C125" s="6" t="s">
        <v>7</v>
      </c>
      <c r="D125" s="10">
        <f t="shared" ref="D125:L125" si="85">D98</f>
        <v>3943</v>
      </c>
      <c r="E125" s="10">
        <f t="shared" si="85"/>
        <v>4058</v>
      </c>
      <c r="F125" s="10">
        <f t="shared" si="85"/>
        <v>3861</v>
      </c>
      <c r="G125" s="10">
        <f t="shared" si="85"/>
        <v>3402</v>
      </c>
      <c r="H125" s="10">
        <f t="shared" si="85"/>
        <v>3047</v>
      </c>
      <c r="I125" s="10">
        <f t="shared" si="85"/>
        <v>2560</v>
      </c>
      <c r="J125" s="10">
        <f t="shared" si="85"/>
        <v>2067</v>
      </c>
      <c r="K125" s="10">
        <f t="shared" si="85"/>
        <v>1890</v>
      </c>
      <c r="L125" s="10">
        <f t="shared" si="85"/>
        <v>1735</v>
      </c>
      <c r="M125" s="10">
        <f>M98</f>
        <v>1815</v>
      </c>
    </row>
    <row r="126" spans="1:13" x14ac:dyDescent="0.25">
      <c r="A126" s="9"/>
      <c r="B126" s="9"/>
      <c r="C126" s="6" t="s">
        <v>6</v>
      </c>
      <c r="D126" s="10">
        <f>D97</f>
        <v>2348</v>
      </c>
      <c r="E126" s="10">
        <f t="shared" ref="E126:L126" si="86">E97</f>
        <v>2027</v>
      </c>
      <c r="F126" s="10">
        <f t="shared" si="86"/>
        <v>1812</v>
      </c>
      <c r="G126" s="10">
        <f t="shared" si="86"/>
        <v>1716</v>
      </c>
      <c r="H126" s="10">
        <f t="shared" si="86"/>
        <v>1441</v>
      </c>
      <c r="I126" s="10">
        <f t="shared" si="86"/>
        <v>1502</v>
      </c>
      <c r="J126" s="10">
        <f t="shared" si="86"/>
        <v>1390</v>
      </c>
      <c r="K126" s="10">
        <f t="shared" si="86"/>
        <v>1424</v>
      </c>
      <c r="L126" s="10">
        <f t="shared" si="86"/>
        <v>1496</v>
      </c>
      <c r="M126" s="10">
        <f>M97</f>
        <v>1633</v>
      </c>
    </row>
    <row r="127" spans="1:13" x14ac:dyDescent="0.25">
      <c r="A127" s="9"/>
      <c r="B127" s="9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x14ac:dyDescent="0.25">
      <c r="A128" s="9"/>
      <c r="B128" s="9"/>
      <c r="C128" s="6"/>
      <c r="D128" s="10">
        <f t="shared" ref="D128:L128" si="87">SUM(D123:D126)</f>
        <v>31234</v>
      </c>
      <c r="E128" s="10">
        <f t="shared" si="87"/>
        <v>32007</v>
      </c>
      <c r="F128" s="10">
        <f t="shared" si="87"/>
        <v>33191</v>
      </c>
      <c r="G128" s="10">
        <f t="shared" si="87"/>
        <v>33461</v>
      </c>
      <c r="H128" s="10">
        <f t="shared" si="87"/>
        <v>32850</v>
      </c>
      <c r="I128" s="10">
        <f t="shared" si="87"/>
        <v>32437</v>
      </c>
      <c r="J128" s="10">
        <f t="shared" si="87"/>
        <v>31600</v>
      </c>
      <c r="K128" s="10">
        <f t="shared" si="87"/>
        <v>31206</v>
      </c>
      <c r="L128" s="10">
        <f t="shared" si="87"/>
        <v>31317</v>
      </c>
      <c r="M128" s="10">
        <f>SUM(M123:M126)</f>
        <v>31452</v>
      </c>
    </row>
    <row r="129" spans="1:14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4" x14ac:dyDescent="0.2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1:14" x14ac:dyDescent="0.2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</sheetData>
  <mergeCells count="3">
    <mergeCell ref="A1:M1"/>
    <mergeCell ref="A50:M50"/>
    <mergeCell ref="A84:M84"/>
  </mergeCells>
  <printOptions horizontalCentered="1" verticalCentered="1"/>
  <pageMargins left="0.45" right="0.45" top="0.75" bottom="0.75" header="0.25" footer="0.3"/>
  <pageSetup scale="84" fitToHeight="0" orientation="landscape" r:id="rId1"/>
  <headerFooter scaleWithDoc="0">
    <oddHeader>&amp;C&amp;G</oddHeader>
    <oddFooter xml:space="preserve">&amp;R&amp;"+,Italic"&amp;8Information and Resource Management, Office of the Provost            </oddFooter>
  </headerFooter>
  <rowBreaks count="2" manualBreakCount="2">
    <brk id="49" max="12" man="1"/>
    <brk id="83" max="12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2022-09-17T00:01:07Z</cp:lastPrinted>
  <dcterms:created xsi:type="dcterms:W3CDTF">2015-12-04T21:49:47Z</dcterms:created>
  <dcterms:modified xsi:type="dcterms:W3CDTF">2024-01-11T16:30:17Z</dcterms:modified>
</cp:coreProperties>
</file>