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U:\provost\Data_Digest\2023-24\Excel\"/>
    </mc:Choice>
  </mc:AlternateContent>
  <xr:revisionPtr revIDLastSave="0" documentId="13_ncr:1_{7F519C72-1F48-4F63-9DBD-D0356A801CF5}" xr6:coauthVersionLast="47" xr6:coauthVersionMax="47" xr10:uidLastSave="{00000000-0000-0000-0000-000000000000}"/>
  <bookViews>
    <workbookView xWindow="28680" yWindow="120" windowWidth="25440" windowHeight="15270" xr2:uid="{00000000-000D-0000-FFFF-FFFF00000000}"/>
  </bookViews>
  <sheets>
    <sheet name="Table" sheetId="26" r:id="rId1"/>
    <sheet name="SummaryOrig" sheetId="12" state="hidden" r:id="rId2"/>
    <sheet name="Notes New Studentsx" sheetId="9" state="hidden" r:id="rId3"/>
  </sheets>
  <definedNames>
    <definedName name="_xlnm.Print_Area" localSheetId="1">SummaryOrig!$A$1:$L$36</definedName>
    <definedName name="_xlnm.Print_Area" localSheetId="0">Table!$A$1:$M$163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1" i="26" l="1"/>
  <c r="D178" i="26"/>
  <c r="E178" i="26"/>
  <c r="F178" i="26"/>
  <c r="G178" i="26"/>
  <c r="H178" i="26"/>
  <c r="I178" i="26"/>
  <c r="J178" i="26"/>
  <c r="K178" i="26"/>
  <c r="L178" i="26"/>
  <c r="M178" i="26"/>
  <c r="D179" i="26"/>
  <c r="E179" i="26"/>
  <c r="F179" i="26"/>
  <c r="G179" i="26"/>
  <c r="H179" i="26"/>
  <c r="I179" i="26"/>
  <c r="J179" i="26"/>
  <c r="K179" i="26"/>
  <c r="L179" i="26"/>
  <c r="M179" i="26"/>
  <c r="D180" i="26"/>
  <c r="E180" i="26"/>
  <c r="F180" i="26"/>
  <c r="G180" i="26"/>
  <c r="H180" i="26"/>
  <c r="I180" i="26"/>
  <c r="J180" i="26"/>
  <c r="K180" i="26"/>
  <c r="L180" i="26"/>
  <c r="M180" i="26"/>
  <c r="D181" i="26"/>
  <c r="E181" i="26"/>
  <c r="G181" i="26"/>
  <c r="H181" i="26"/>
  <c r="I181" i="26"/>
  <c r="J181" i="26"/>
  <c r="K181" i="26"/>
  <c r="L181" i="26"/>
  <c r="M181" i="26"/>
  <c r="D182" i="26"/>
  <c r="E182" i="26"/>
  <c r="F182" i="26"/>
  <c r="G182" i="26"/>
  <c r="H182" i="26"/>
  <c r="I182" i="26"/>
  <c r="J182" i="26"/>
  <c r="K182" i="26"/>
  <c r="L182" i="26"/>
  <c r="M182" i="26"/>
  <c r="D183" i="26"/>
  <c r="E183" i="26"/>
  <c r="F183" i="26"/>
  <c r="G183" i="26"/>
  <c r="H183" i="26"/>
  <c r="I183" i="26"/>
  <c r="J183" i="26"/>
  <c r="K183" i="26"/>
  <c r="L183" i="26"/>
  <c r="M183" i="26"/>
  <c r="D184" i="26"/>
  <c r="E184" i="26"/>
  <c r="F184" i="26"/>
  <c r="G184" i="26"/>
  <c r="H184" i="26"/>
  <c r="I184" i="26"/>
  <c r="J184" i="26"/>
  <c r="K184" i="26"/>
  <c r="L184" i="26"/>
  <c r="M184" i="26"/>
  <c r="D185" i="26"/>
  <c r="E185" i="26"/>
  <c r="F185" i="26"/>
  <c r="G185" i="26"/>
  <c r="H185" i="26"/>
  <c r="I185" i="26"/>
  <c r="J185" i="26"/>
  <c r="K185" i="26"/>
  <c r="L185" i="26"/>
  <c r="M185" i="26"/>
  <c r="D186" i="26"/>
  <c r="E186" i="26"/>
  <c r="F186" i="26"/>
  <c r="G186" i="26"/>
  <c r="H186" i="26"/>
  <c r="I186" i="26"/>
  <c r="J186" i="26"/>
  <c r="K186" i="26"/>
  <c r="L186" i="26"/>
  <c r="M186" i="26"/>
  <c r="D187" i="26"/>
  <c r="E187" i="26"/>
  <c r="F187" i="26"/>
  <c r="G187" i="26"/>
  <c r="H187" i="26"/>
  <c r="I187" i="26"/>
  <c r="J187" i="26"/>
  <c r="K187" i="26"/>
  <c r="L187" i="26"/>
  <c r="M187" i="26"/>
  <c r="D188" i="26"/>
  <c r="E188" i="26"/>
  <c r="F188" i="26"/>
  <c r="G188" i="26"/>
  <c r="H188" i="26"/>
  <c r="I188" i="26"/>
  <c r="J188" i="26"/>
  <c r="K188" i="26"/>
  <c r="L188" i="26"/>
  <c r="M188" i="26"/>
  <c r="L135" i="26"/>
  <c r="K135" i="26"/>
  <c r="J135" i="26"/>
  <c r="I135" i="26"/>
  <c r="H135" i="26"/>
  <c r="G135" i="26"/>
  <c r="F135" i="26"/>
  <c r="E135" i="26"/>
  <c r="D135" i="26"/>
  <c r="L133" i="26"/>
  <c r="K133" i="26"/>
  <c r="J133" i="26"/>
  <c r="I133" i="26"/>
  <c r="H133" i="26"/>
  <c r="G133" i="26"/>
  <c r="F133" i="26"/>
  <c r="E133" i="26"/>
  <c r="D133" i="26"/>
  <c r="L102" i="26"/>
  <c r="K102" i="26"/>
  <c r="J102" i="26"/>
  <c r="I102" i="26"/>
  <c r="H102" i="26"/>
  <c r="G102" i="26"/>
  <c r="F102" i="26"/>
  <c r="E102" i="26"/>
  <c r="D102" i="26"/>
  <c r="L97" i="26"/>
  <c r="K97" i="26"/>
  <c r="J97" i="26"/>
  <c r="I97" i="26"/>
  <c r="H97" i="26"/>
  <c r="G97" i="26"/>
  <c r="F97" i="26"/>
  <c r="E97" i="26"/>
  <c r="D97" i="26"/>
  <c r="L95" i="26"/>
  <c r="K95" i="26"/>
  <c r="J95" i="26"/>
  <c r="I95" i="26"/>
  <c r="H95" i="26"/>
  <c r="G95" i="26"/>
  <c r="F95" i="26"/>
  <c r="E95" i="26"/>
  <c r="D95" i="26"/>
  <c r="L76" i="26"/>
  <c r="K76" i="26"/>
  <c r="J76" i="26"/>
  <c r="I76" i="26"/>
  <c r="H76" i="26"/>
  <c r="G76" i="26"/>
  <c r="F76" i="26"/>
  <c r="E76" i="26"/>
  <c r="D76" i="26"/>
  <c r="L75" i="26"/>
  <c r="K75" i="26"/>
  <c r="J75" i="26"/>
  <c r="I75" i="26"/>
  <c r="H75" i="26"/>
  <c r="G75" i="26"/>
  <c r="F75" i="26"/>
  <c r="E75" i="26"/>
  <c r="D75" i="26"/>
  <c r="L74" i="26"/>
  <c r="K74" i="26"/>
  <c r="J74" i="26"/>
  <c r="I74" i="26"/>
  <c r="H74" i="26"/>
  <c r="G74" i="26"/>
  <c r="F74" i="26"/>
  <c r="E74" i="26"/>
  <c r="D74" i="26"/>
  <c r="L60" i="26"/>
  <c r="K60" i="26"/>
  <c r="J60" i="26"/>
  <c r="I60" i="26"/>
  <c r="H60" i="26"/>
  <c r="G60" i="26"/>
  <c r="F60" i="26"/>
  <c r="E60" i="26"/>
  <c r="D60" i="26"/>
  <c r="L54" i="26"/>
  <c r="K54" i="26"/>
  <c r="J54" i="26"/>
  <c r="I54" i="26"/>
  <c r="H54" i="26"/>
  <c r="G54" i="26"/>
  <c r="F54" i="26"/>
  <c r="E54" i="26"/>
  <c r="D54" i="26"/>
  <c r="L52" i="26"/>
  <c r="K52" i="26"/>
  <c r="J52" i="26"/>
  <c r="I52" i="26"/>
  <c r="H52" i="26"/>
  <c r="G52" i="26"/>
  <c r="F52" i="26"/>
  <c r="E52" i="26"/>
  <c r="D52" i="26"/>
  <c r="L47" i="26"/>
  <c r="K47" i="26"/>
  <c r="J47" i="26"/>
  <c r="I47" i="26"/>
  <c r="H47" i="26"/>
  <c r="G47" i="26"/>
  <c r="F47" i="26"/>
  <c r="E47" i="26"/>
  <c r="D47" i="26"/>
  <c r="L42" i="26"/>
  <c r="K42" i="26"/>
  <c r="J42" i="26"/>
  <c r="I42" i="26"/>
  <c r="H42" i="26"/>
  <c r="G42" i="26"/>
  <c r="F42" i="26"/>
  <c r="E42" i="26"/>
  <c r="D42" i="26"/>
  <c r="F189" i="26" l="1"/>
  <c r="G189" i="26"/>
  <c r="H189" i="26"/>
  <c r="J189" i="26"/>
  <c r="L189" i="26"/>
  <c r="K189" i="26"/>
  <c r="I189" i="26"/>
  <c r="M189" i="26"/>
  <c r="E189" i="26"/>
  <c r="D189" i="26"/>
  <c r="M171" i="26"/>
  <c r="M172" i="26"/>
  <c r="M173" i="26"/>
  <c r="M174" i="26"/>
  <c r="M97" i="26"/>
  <c r="M102" i="26"/>
  <c r="M54" i="26"/>
  <c r="M74" i="26"/>
  <c r="M75" i="26"/>
  <c r="M76" i="26"/>
  <c r="M60" i="26"/>
  <c r="M47" i="26"/>
  <c r="M42" i="26"/>
  <c r="M135" i="26"/>
  <c r="L174" i="26"/>
  <c r="K174" i="26"/>
  <c r="J174" i="26"/>
  <c r="I174" i="26"/>
  <c r="H174" i="26"/>
  <c r="G174" i="26"/>
  <c r="F174" i="26"/>
  <c r="E174" i="26"/>
  <c r="D174" i="26"/>
  <c r="L173" i="26"/>
  <c r="K173" i="26"/>
  <c r="J173" i="26"/>
  <c r="I173" i="26"/>
  <c r="H173" i="26"/>
  <c r="G173" i="26"/>
  <c r="F173" i="26"/>
  <c r="E173" i="26"/>
  <c r="D173" i="26"/>
  <c r="L172" i="26"/>
  <c r="K172" i="26"/>
  <c r="J172" i="26"/>
  <c r="I172" i="26"/>
  <c r="H172" i="26"/>
  <c r="G172" i="26"/>
  <c r="F172" i="26"/>
  <c r="E172" i="26"/>
  <c r="D172" i="26"/>
  <c r="L171" i="26"/>
  <c r="K171" i="26"/>
  <c r="J171" i="26"/>
  <c r="I171" i="26"/>
  <c r="H171" i="26"/>
  <c r="G171" i="26"/>
  <c r="F171" i="26"/>
  <c r="E171" i="26"/>
  <c r="D171" i="26"/>
  <c r="H175" i="26" l="1"/>
  <c r="I175" i="26"/>
  <c r="J175" i="26"/>
  <c r="G175" i="26"/>
  <c r="F175" i="26"/>
  <c r="M175" i="26"/>
  <c r="K175" i="26"/>
  <c r="D175" i="26"/>
  <c r="L175" i="26"/>
  <c r="E175" i="26"/>
  <c r="M133" i="26" l="1"/>
  <c r="M95" i="26"/>
  <c r="M52" i="26"/>
  <c r="P30" i="12" l="1"/>
  <c r="Q26" i="12" l="1"/>
  <c r="R26" i="12"/>
  <c r="S26" i="12"/>
  <c r="T26" i="12"/>
  <c r="U26" i="12"/>
  <c r="V26" i="12"/>
  <c r="W26" i="12"/>
  <c r="X26" i="12"/>
  <c r="Y26" i="12"/>
  <c r="P26" i="12"/>
  <c r="Y27" i="12"/>
  <c r="X27" i="12"/>
  <c r="W27" i="12"/>
  <c r="V27" i="12"/>
  <c r="U27" i="12"/>
  <c r="T27" i="12"/>
  <c r="S27" i="12"/>
  <c r="R27" i="12"/>
  <c r="Q27" i="12"/>
  <c r="P27" i="12"/>
  <c r="O27" i="12"/>
  <c r="O26" i="12"/>
  <c r="Y45" i="12"/>
  <c r="T45" i="12" l="1"/>
  <c r="T46" i="12"/>
  <c r="D4" i="12"/>
  <c r="E4" i="12"/>
  <c r="F4" i="12"/>
  <c r="G4" i="12"/>
  <c r="H4" i="12"/>
  <c r="I4" i="12"/>
  <c r="J4" i="12"/>
  <c r="K4" i="12"/>
  <c r="L4" i="12"/>
  <c r="C4" i="12"/>
  <c r="Y48" i="12" l="1"/>
  <c r="X48" i="12"/>
  <c r="W48" i="12"/>
  <c r="V48" i="12"/>
  <c r="U48" i="12"/>
  <c r="T48" i="12"/>
  <c r="S48" i="12"/>
  <c r="R48" i="12"/>
  <c r="Q48" i="12"/>
  <c r="P48" i="12"/>
  <c r="Y47" i="12"/>
  <c r="X47" i="12"/>
  <c r="W47" i="12"/>
  <c r="V47" i="12"/>
  <c r="U47" i="12"/>
  <c r="T47" i="12"/>
  <c r="S47" i="12"/>
  <c r="R47" i="12"/>
  <c r="Q47" i="12"/>
  <c r="P47" i="12"/>
  <c r="Y46" i="12"/>
  <c r="X46" i="12"/>
  <c r="W46" i="12"/>
  <c r="V46" i="12"/>
  <c r="U46" i="12"/>
  <c r="S46" i="12"/>
  <c r="R46" i="12"/>
  <c r="Q46" i="12"/>
  <c r="P46" i="12"/>
  <c r="X45" i="12"/>
  <c r="W45" i="12"/>
  <c r="V45" i="12"/>
  <c r="U45" i="12"/>
  <c r="S45" i="12"/>
  <c r="R45" i="12"/>
  <c r="Q45" i="12"/>
  <c r="P45" i="12"/>
  <c r="Y44" i="12"/>
  <c r="X44" i="12"/>
  <c r="W44" i="12"/>
  <c r="V44" i="12"/>
  <c r="U44" i="12"/>
  <c r="T44" i="12"/>
  <c r="S44" i="12"/>
  <c r="R44" i="12"/>
  <c r="Q44" i="12"/>
  <c r="P44" i="12"/>
  <c r="Y31" i="12"/>
  <c r="X31" i="12"/>
  <c r="W31" i="12"/>
  <c r="V31" i="12"/>
  <c r="U31" i="12"/>
  <c r="T31" i="12"/>
  <c r="S31" i="12"/>
  <c r="R31" i="12"/>
  <c r="Q31" i="12"/>
  <c r="P31" i="12"/>
  <c r="O31" i="12"/>
  <c r="Y30" i="12"/>
  <c r="X30" i="12"/>
  <c r="W30" i="12"/>
  <c r="V30" i="12"/>
  <c r="U30" i="12"/>
  <c r="T30" i="12"/>
  <c r="S30" i="12"/>
  <c r="R30" i="12"/>
  <c r="Q30" i="12"/>
  <c r="O30" i="12"/>
  <c r="Y18" i="12"/>
  <c r="Y49" i="12" s="1"/>
  <c r="X18" i="12"/>
  <c r="X49" i="12" s="1"/>
  <c r="W18" i="12"/>
  <c r="W49" i="12" s="1"/>
  <c r="V18" i="12"/>
  <c r="V49" i="12" s="1"/>
  <c r="U18" i="12"/>
  <c r="T18" i="12"/>
  <c r="T49" i="12" s="1"/>
  <c r="S18" i="12"/>
  <c r="S49" i="12" s="1"/>
  <c r="R18" i="12"/>
  <c r="R49" i="12" s="1"/>
  <c r="Q18" i="12"/>
  <c r="Q49" i="12" s="1"/>
  <c r="P18" i="12"/>
  <c r="P49" i="12" s="1"/>
  <c r="O18" i="12"/>
  <c r="Y17" i="12"/>
  <c r="X17" i="12"/>
  <c r="W17" i="12"/>
  <c r="V17" i="12"/>
  <c r="U17" i="12"/>
  <c r="T17" i="12"/>
  <c r="S17" i="12"/>
  <c r="R17" i="12"/>
  <c r="Q17" i="12"/>
  <c r="P17" i="12"/>
  <c r="O17" i="12"/>
  <c r="U49" i="12"/>
  <c r="AC105" i="9" l="1"/>
  <c r="AB105" i="9"/>
  <c r="AA105" i="9"/>
  <c r="Z105" i="9"/>
  <c r="Y105" i="9"/>
  <c r="X105" i="9"/>
  <c r="W105" i="9"/>
  <c r="V105" i="9"/>
  <c r="U105" i="9"/>
  <c r="T105" i="9"/>
  <c r="M105" i="9"/>
  <c r="L105" i="9"/>
  <c r="K105" i="9"/>
  <c r="J105" i="9"/>
  <c r="I105" i="9"/>
  <c r="H105" i="9"/>
  <c r="G105" i="9"/>
  <c r="F105" i="9"/>
  <c r="E105" i="9"/>
  <c r="D105" i="9"/>
  <c r="C105" i="9"/>
  <c r="AC32" i="9"/>
  <c r="AB32" i="9"/>
  <c r="AA32" i="9"/>
  <c r="Z32" i="9"/>
  <c r="Y32" i="9"/>
  <c r="X32" i="9"/>
  <c r="W32" i="9"/>
  <c r="V32" i="9"/>
  <c r="U32" i="9"/>
  <c r="T32" i="9"/>
  <c r="M32" i="9"/>
  <c r="L32" i="9"/>
  <c r="K32" i="9"/>
  <c r="J32" i="9"/>
  <c r="I32" i="9"/>
  <c r="H32" i="9"/>
  <c r="G32" i="9"/>
  <c r="F32" i="9"/>
  <c r="E32" i="9"/>
  <c r="D32" i="9"/>
  <c r="C32" i="9"/>
  <c r="AC21" i="9"/>
  <c r="AB21" i="9"/>
  <c r="AA21" i="9"/>
  <c r="Z21" i="9"/>
  <c r="Y21" i="9"/>
  <c r="X21" i="9"/>
  <c r="W21" i="9"/>
  <c r="V21" i="9"/>
  <c r="U21" i="9"/>
  <c r="T21" i="9"/>
  <c r="M21" i="9"/>
  <c r="L21" i="9"/>
  <c r="K21" i="9"/>
  <c r="J21" i="9"/>
  <c r="I21" i="9"/>
  <c r="H21" i="9"/>
  <c r="G21" i="9"/>
  <c r="F21" i="9"/>
  <c r="E21" i="9"/>
  <c r="D21" i="9"/>
  <c r="C21" i="9"/>
  <c r="AC27" i="9"/>
  <c r="AB27" i="9"/>
  <c r="AA27" i="9"/>
  <c r="Z27" i="9"/>
  <c r="Y27" i="9"/>
  <c r="X27" i="9"/>
  <c r="W27" i="9"/>
  <c r="V27" i="9"/>
  <c r="U27" i="9"/>
  <c r="T27" i="9"/>
  <c r="AC26" i="9"/>
  <c r="AB26" i="9"/>
  <c r="AA26" i="9"/>
  <c r="Z26" i="9"/>
  <c r="Y26" i="9"/>
  <c r="X26" i="9"/>
  <c r="W26" i="9"/>
  <c r="V26" i="9"/>
  <c r="U26" i="9"/>
  <c r="T26" i="9"/>
  <c r="AC25" i="9"/>
  <c r="AB25" i="9"/>
  <c r="AA25" i="9"/>
  <c r="Z25" i="9"/>
  <c r="Y25" i="9"/>
  <c r="X25" i="9"/>
  <c r="W25" i="9"/>
  <c r="V25" i="9"/>
  <c r="U25" i="9"/>
  <c r="T25" i="9"/>
  <c r="AC24" i="9"/>
  <c r="AB24" i="9"/>
  <c r="AA24" i="9"/>
  <c r="Z24" i="9"/>
  <c r="Y24" i="9"/>
  <c r="X24" i="9"/>
  <c r="W24" i="9"/>
  <c r="V24" i="9"/>
  <c r="U24" i="9"/>
  <c r="T24" i="9"/>
  <c r="AC23" i="9"/>
  <c r="AB23" i="9"/>
  <c r="AA23" i="9"/>
  <c r="Z23" i="9"/>
  <c r="Y23" i="9"/>
  <c r="X23" i="9"/>
  <c r="W23" i="9"/>
  <c r="V23" i="9"/>
  <c r="U23" i="9"/>
  <c r="T23" i="9"/>
  <c r="AC5" i="9"/>
  <c r="AB5" i="9"/>
  <c r="AA5" i="9"/>
  <c r="Z5" i="9"/>
  <c r="Y5" i="9"/>
  <c r="X5" i="9"/>
  <c r="W5" i="9"/>
  <c r="V5" i="9"/>
  <c r="U5" i="9"/>
  <c r="T5" i="9"/>
  <c r="V28" i="9" l="1"/>
  <c r="Z28" i="9"/>
  <c r="T28" i="9"/>
  <c r="X28" i="9"/>
  <c r="AB28" i="9"/>
  <c r="U28" i="9"/>
  <c r="Y28" i="9"/>
  <c r="AC28" i="9"/>
  <c r="W28" i="9"/>
  <c r="AA28"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Yows, Kristina</author>
  </authors>
  <commentList>
    <comment ref="U9" authorId="0" shapeId="0" xr:uid="{00000000-0006-0000-0B00-000001000000}">
      <text>
        <r>
          <rPr>
            <sz val="9"/>
            <color indexed="81"/>
            <rFont val="Calibri Light"/>
            <family val="2"/>
          </rPr>
          <t>483 everywhere else</t>
        </r>
      </text>
    </comment>
    <comment ref="V44" authorId="0" shapeId="0" xr:uid="{00000000-0006-0000-0B00-000002000000}">
      <text>
        <r>
          <rPr>
            <sz val="9"/>
            <color indexed="81"/>
            <rFont val="Calibri Light"/>
            <family val="2"/>
          </rPr>
          <t>12 first year residents counted as nonresident (can't identify; counted as resident in Fall Enrollment).</t>
        </r>
      </text>
    </comment>
    <comment ref="Y45" authorId="0" shapeId="0" xr:uid="{00000000-0006-0000-0B00-000003000000}">
      <text>
        <r>
          <rPr>
            <sz val="9"/>
            <color indexed="81"/>
            <rFont val="Calibri Light"/>
            <family val="2"/>
          </rPr>
          <t xml:space="preserve">Detail table counts one more adjoining state student than summary table, raw count matches detail
</t>
        </r>
      </text>
    </comment>
    <comment ref="T46" authorId="0" shapeId="0" xr:uid="{00000000-0006-0000-0B00-000004000000}">
      <text>
        <r>
          <rPr>
            <sz val="9"/>
            <color indexed="81"/>
            <rFont val="Calibri Light"/>
            <family val="2"/>
          </rPr>
          <t>Summary table counts one fewer "other state" student and one additional international student as compared to detail table.  In detail, one student not coded as international but with country code CA (Canada) instead of state code counted as international (here, counted as "other state").  One student with no state code counted as IL in detail, here as "other state."  See detail.</t>
        </r>
      </text>
    </comment>
    <comment ref="Y46" authorId="0" shapeId="0" xr:uid="{00000000-0006-0000-0B00-000005000000}">
      <text>
        <r>
          <rPr>
            <sz val="9"/>
            <color indexed="81"/>
            <rFont val="Calibri Light"/>
            <family val="2"/>
          </rPr>
          <t xml:space="preserve">Detail table counts two fewer "other state" students than summary table (+1 adjoining, +1 international); raw data matches summary except +1 adjoining, -1 other (null state/country code)
</t>
        </r>
      </text>
    </comment>
    <comment ref="T48" authorId="0" shapeId="0" xr:uid="{00000000-0006-0000-0B00-000006000000}">
      <text>
        <r>
          <rPr>
            <sz val="9"/>
            <color indexed="81"/>
            <rFont val="Calibri Light"/>
            <family val="2"/>
          </rPr>
          <t>Summary table counts one more international student than reported by ethnicity (389 vs 388); detail table matches 388</t>
        </r>
      </text>
    </comment>
    <comment ref="V48" authorId="0" shapeId="0" xr:uid="{00000000-0006-0000-0B00-000007000000}">
      <text>
        <r>
          <rPr>
            <sz val="9"/>
            <color indexed="81"/>
            <rFont val="Calibri Light"/>
            <family val="2"/>
          </rPr>
          <t xml:space="preserve">Summary table counts one more international than detail table (399 vs 398); raw count matches summary
</t>
        </r>
      </text>
    </comment>
    <comment ref="W48" authorId="0" shapeId="0" xr:uid="{00000000-0006-0000-0B00-000008000000}">
      <text>
        <r>
          <rPr>
            <sz val="9"/>
            <color indexed="81"/>
            <rFont val="Calibri Light"/>
            <family val="2"/>
          </rPr>
          <t xml:space="preserve">Summary table counts 6 more international students than reported by ethnicity? (detail table counts 5 more)
</t>
        </r>
      </text>
    </comment>
  </commentList>
</comments>
</file>

<file path=xl/sharedStrings.xml><?xml version="1.0" encoding="utf-8"?>
<sst xmlns="http://schemas.openxmlformats.org/spreadsheetml/2006/main" count="279" uniqueCount="193">
  <si>
    <t>Other</t>
  </si>
  <si>
    <t>Total</t>
  </si>
  <si>
    <t>Domestic</t>
  </si>
  <si>
    <t>Native Hawaiian or Other Pacific Islander</t>
  </si>
  <si>
    <t>White</t>
  </si>
  <si>
    <t>International</t>
  </si>
  <si>
    <t>Men</t>
  </si>
  <si>
    <t>Women</t>
  </si>
  <si>
    <t>Percent Women</t>
  </si>
  <si>
    <t>Non-Resident</t>
  </si>
  <si>
    <t>Iowa Resident</t>
  </si>
  <si>
    <t>Percent Resident</t>
  </si>
  <si>
    <t>Fall Semester Headcount - New First-Year Students</t>
  </si>
  <si>
    <t>Liberal Arts &amp; Sciences</t>
  </si>
  <si>
    <t>Tippie College of Business</t>
  </si>
  <si>
    <t>Engineering</t>
  </si>
  <si>
    <t>Nursing</t>
  </si>
  <si>
    <t>By Full- or Part-Time</t>
  </si>
  <si>
    <t>By Residency</t>
  </si>
  <si>
    <t>By Gender</t>
  </si>
  <si>
    <t>By Racial/Ethnic Category</t>
  </si>
  <si>
    <t>By Enrolled Credit Hours</t>
  </si>
  <si>
    <t>Iowa</t>
  </si>
  <si>
    <t>Adjoining</t>
  </si>
  <si>
    <t>Territories</t>
  </si>
  <si>
    <t>Foreign</t>
  </si>
  <si>
    <t>China</t>
  </si>
  <si>
    <t>Congo</t>
  </si>
  <si>
    <t>Hong Kong</t>
  </si>
  <si>
    <t>India</t>
  </si>
  <si>
    <t>Iran</t>
  </si>
  <si>
    <t>Malaysia</t>
  </si>
  <si>
    <t>Peru</t>
  </si>
  <si>
    <t>Saudi Arabia</t>
  </si>
  <si>
    <t>South Korea</t>
  </si>
  <si>
    <t>Sweden</t>
  </si>
  <si>
    <t>Taiwan</t>
  </si>
  <si>
    <t>United Kingdom</t>
  </si>
  <si>
    <t>Canada</t>
  </si>
  <si>
    <t>Ethnic international</t>
  </si>
  <si>
    <t>Bangladesh</t>
  </si>
  <si>
    <t>Brazil</t>
  </si>
  <si>
    <t>Cyprus</t>
  </si>
  <si>
    <t>France</t>
  </si>
  <si>
    <t>Georgia</t>
  </si>
  <si>
    <t>Germany</t>
  </si>
  <si>
    <t>Hungary</t>
  </si>
  <si>
    <t>Italy</t>
  </si>
  <si>
    <t>Japan</t>
  </si>
  <si>
    <t>Mexico</t>
  </si>
  <si>
    <t>Libya</t>
  </si>
  <si>
    <t>Nigeria</t>
  </si>
  <si>
    <t>Pakistan</t>
  </si>
  <si>
    <t>Singapore</t>
  </si>
  <si>
    <t>Sudan</t>
  </si>
  <si>
    <t>Uganda</t>
  </si>
  <si>
    <t>United Arab Emirates</t>
  </si>
  <si>
    <t>Austria</t>
  </si>
  <si>
    <t>Bahrain</t>
  </si>
  <si>
    <t>Belgium</t>
  </si>
  <si>
    <t>Bolivia</t>
  </si>
  <si>
    <t>Egypt</t>
  </si>
  <si>
    <t>Indonesia</t>
  </si>
  <si>
    <t>Netherlands</t>
  </si>
  <si>
    <t>Norway</t>
  </si>
  <si>
    <t>Poland</t>
  </si>
  <si>
    <t>Spain</t>
  </si>
  <si>
    <t>Syria</t>
  </si>
  <si>
    <t>Vietnam</t>
  </si>
  <si>
    <t>Argentina</t>
  </si>
  <si>
    <t>Denmark</t>
  </si>
  <si>
    <t>Kuwait</t>
  </si>
  <si>
    <t>Serbia</t>
  </si>
  <si>
    <t>New Zealand</t>
  </si>
  <si>
    <t>Sri Lanka</t>
  </si>
  <si>
    <t>Australia</t>
  </si>
  <si>
    <t>Belize</t>
  </si>
  <si>
    <t>Burma</t>
  </si>
  <si>
    <t>Kenya</t>
  </si>
  <si>
    <t>Lebanon</t>
  </si>
  <si>
    <t>Nepal</t>
  </si>
  <si>
    <t>Paraguay</t>
  </si>
  <si>
    <t>Philippines</t>
  </si>
  <si>
    <t>South Africa</t>
  </si>
  <si>
    <t>Togo</t>
  </si>
  <si>
    <t>Venezuela</t>
  </si>
  <si>
    <t>Bahamas</t>
  </si>
  <si>
    <t>Trinidad &amp; Tobago</t>
  </si>
  <si>
    <t>Rwanda</t>
  </si>
  <si>
    <t>Thailand</t>
  </si>
  <si>
    <t>Latvia</t>
  </si>
  <si>
    <t>Barbados</t>
  </si>
  <si>
    <t>Costa Rica</t>
  </si>
  <si>
    <t>Croatia</t>
  </si>
  <si>
    <t>Iceland</t>
  </si>
  <si>
    <t>Macao</t>
  </si>
  <si>
    <t>Ghana</t>
  </si>
  <si>
    <t>Jamaica</t>
  </si>
  <si>
    <t>Ukraine</t>
  </si>
  <si>
    <t>(Puerto Rico)</t>
  </si>
  <si>
    <t>AUSTRIA</t>
  </si>
  <si>
    <t>Bahamas, The</t>
  </si>
  <si>
    <t>BAHRAIN</t>
  </si>
  <si>
    <t>BRAZIL</t>
  </si>
  <si>
    <t>China, Peoples Republic of</t>
  </si>
  <si>
    <t>CYPRUS</t>
  </si>
  <si>
    <t>DENMARK</t>
  </si>
  <si>
    <t>EGYPT</t>
  </si>
  <si>
    <t>GEORGIA</t>
  </si>
  <si>
    <t>HUNGARY</t>
  </si>
  <si>
    <t>LIBYA</t>
  </si>
  <si>
    <t>NORWAY</t>
  </si>
  <si>
    <t>SERBIA</t>
  </si>
  <si>
    <t>SOUTH KOREA</t>
  </si>
  <si>
    <t>SYRIA</t>
  </si>
  <si>
    <t>Trinidad and Tobago</t>
  </si>
  <si>
    <t>Vietnam, Rep. of</t>
  </si>
  <si>
    <t>Zaire</t>
  </si>
  <si>
    <t>FRANCE</t>
  </si>
  <si>
    <t>HONG KONG</t>
  </si>
  <si>
    <t>INDONESIA</t>
  </si>
  <si>
    <t>PAKISTAN</t>
  </si>
  <si>
    <t>SAUDI ARABIA</t>
  </si>
  <si>
    <t>SUDAN</t>
  </si>
  <si>
    <t xml:space="preserve">    For US: Profile has +`1 IL student and +1 Military, whouse has 2 blanks.</t>
  </si>
  <si>
    <t>In 20103 and 20133 includes some (1 and 6 respectively) who have non-US residency country and are not international by ethnic code.</t>
  </si>
  <si>
    <t xml:space="preserve">Foreign by residency = those with non-US residency country only. </t>
  </si>
  <si>
    <t>Does not include those who are international by ethnic code but have Iowa or "unknown" as residency state (relevant through 20123 only).</t>
  </si>
  <si>
    <t xml:space="preserve">Note: In 20103 summary chart has 389 foreign 4168 US; detail has 388 foreign, 4169 US. </t>
  </si>
  <si>
    <t>NOTE: 20123 listing by country in Profile is not totaled correctly, use sum of men + women to match</t>
  </si>
  <si>
    <t>In 20153 does NOT include 1 who has non-US residency country and is not international by ethnic code (in summary, is included in detail)</t>
  </si>
  <si>
    <t>(Virgin Islands)</t>
  </si>
  <si>
    <t>States Adjoining Iowa</t>
  </si>
  <si>
    <t>Other States</t>
  </si>
  <si>
    <t>U.S. Territories</t>
  </si>
  <si>
    <t>TOTAL</t>
  </si>
  <si>
    <t>Other States &amp; Territories</t>
  </si>
  <si>
    <t>20+</t>
  </si>
  <si>
    <t>1 to 11</t>
  </si>
  <si>
    <t>Percent Full-Time</t>
  </si>
  <si>
    <t>Part-Time</t>
  </si>
  <si>
    <t>Full-Time</t>
  </si>
  <si>
    <t>FOR CHARTS</t>
  </si>
  <si>
    <t>ALL STUDENTS</t>
  </si>
  <si>
    <t>x</t>
  </si>
  <si>
    <t>Fall Semester Student Headcount Enrollment by Geographic Origin - New First-Year Students</t>
  </si>
  <si>
    <t>As Reported in Profile</t>
  </si>
  <si>
    <t>Resident</t>
  </si>
  <si>
    <t>Nonresident</t>
  </si>
  <si>
    <t>Ethnic internat'l</t>
  </si>
  <si>
    <t>(Nonresident total)</t>
  </si>
  <si>
    <t>Diff from resident as reported</t>
  </si>
  <si>
    <t>Diff from ethnic as reported</t>
  </si>
  <si>
    <t>International by ethnic code, nonresident by residency status, but resident state = IA</t>
  </si>
  <si>
    <t>Source: MAUI/Registrar's data warehouse (see Note 1)</t>
  </si>
  <si>
    <t>New First-Year</t>
  </si>
  <si>
    <t xml:space="preserve">Query of raw data (as at left, with choice to match ethnic rather than resident) - difference from reported </t>
  </si>
  <si>
    <t xml:space="preserve">International by ethnic code, resident by residency code </t>
  </si>
  <si>
    <t xml:space="preserve">Resident by residency code, but residency state &lt;&gt; IA (and not international by ethnic code) </t>
  </si>
  <si>
    <t xml:space="preserve">Nonresident by residency code but resident state = IA (and not international by ethnic code) </t>
  </si>
  <si>
    <t>By State/Country of Residence (FROM DETAIL)</t>
  </si>
  <si>
    <t>By State/Country of Residence (SUMMARY)</t>
  </si>
  <si>
    <t>American Indian or Alaska Native</t>
  </si>
  <si>
    <t>Percent International</t>
  </si>
  <si>
    <t>Public Health</t>
  </si>
  <si>
    <t xml:space="preserve">Asian </t>
  </si>
  <si>
    <t>Black or African American</t>
  </si>
  <si>
    <t>Not Specified/Unknown</t>
  </si>
  <si>
    <t>Prefer Not to Answer/Other</t>
  </si>
  <si>
    <t>Percent Minority</t>
  </si>
  <si>
    <t>continued</t>
  </si>
  <si>
    <t>Other Countries</t>
  </si>
  <si>
    <r>
      <t xml:space="preserve">Fall Semester Headcount - New First-Year Students, </t>
    </r>
    <r>
      <rPr>
        <b/>
        <i/>
        <sz val="11"/>
        <rFont val="Arial"/>
        <family val="2"/>
        <scheme val="minor"/>
      </rPr>
      <t>continued</t>
    </r>
  </si>
  <si>
    <r>
      <t>Fall Semester Headcount - New First-Year Students,</t>
    </r>
    <r>
      <rPr>
        <b/>
        <i/>
        <sz val="11"/>
        <rFont val="Arial"/>
        <family val="2"/>
        <scheme val="minor"/>
      </rPr>
      <t xml:space="preserve"> continued</t>
    </r>
  </si>
  <si>
    <t>Education</t>
  </si>
  <si>
    <t>By First-Generation Status</t>
  </si>
  <si>
    <t>First-Generation</t>
  </si>
  <si>
    <t>Not First-Generation</t>
  </si>
  <si>
    <t>Percent First-Generation</t>
  </si>
  <si>
    <t>Note: First-generation students are those who report not having a parent or legal guardian who completed a four-year degree.</t>
  </si>
  <si>
    <t>Two or More Races - URM</t>
  </si>
  <si>
    <t>Two or More Races - Non-URM</t>
  </si>
  <si>
    <t>Percent Underrepresented Minority (URM)</t>
  </si>
  <si>
    <t>Hispanic/Latinx</t>
  </si>
  <si>
    <t>Note: "Underrepresented Minority" (URM) includes Hispanic/Latinx, American Indian or Alaskan Native, Black or African American, Native Hawaiian or Other Pacific Islander, and Two or More Races</t>
  </si>
  <si>
    <t>By Geographic Origin</t>
  </si>
  <si>
    <t>University College</t>
  </si>
  <si>
    <t>By Program College</t>
  </si>
  <si>
    <t>By College of Primary Program of Study</t>
  </si>
  <si>
    <t>Carver College of Medicine</t>
  </si>
  <si>
    <t>See Note 6 regarding the removal from the counts, in all years, of students who withdrew between the first day of the session and the official census date.</t>
  </si>
  <si>
    <t xml:space="preserve">    (where at least one race is included in the preceding list).  "Minority" includes all those in the URM group, Asian, and all those in the Two or More Races group. </t>
  </si>
  <si>
    <t xml:space="preserve">By Enrolled Credit Hours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</si>
</sst>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8" x14ac:knownFonts="1">
    <font>
      <sz val="11"/>
      <color theme="1"/>
      <name val="Arial"/>
      <family val="2"/>
      <scheme val="minor"/>
    </font>
    <font>
      <sz val="10"/>
      <color theme="1"/>
      <name val="Arial"/>
      <family val="2"/>
      <scheme val="minor"/>
    </font>
    <font>
      <sz val="11"/>
      <color theme="1"/>
      <name val="Arial"/>
      <family val="2"/>
      <scheme val="minor"/>
    </font>
    <font>
      <b/>
      <sz val="11"/>
      <name val="Arial"/>
      <family val="2"/>
      <scheme val="minor"/>
    </font>
    <font>
      <sz val="10"/>
      <name val="Arial"/>
      <family val="2"/>
      <scheme val="minor"/>
    </font>
    <font>
      <b/>
      <sz val="8"/>
      <name val="Arial"/>
      <family val="2"/>
      <scheme val="minor"/>
    </font>
    <font>
      <sz val="8"/>
      <name val="Arial"/>
      <family val="2"/>
      <scheme val="minor"/>
    </font>
    <font>
      <sz val="8"/>
      <name val="Arial"/>
      <family val="1"/>
      <scheme val="minor"/>
    </font>
    <font>
      <sz val="9"/>
      <name val="Arial"/>
      <family val="1"/>
      <scheme val="minor"/>
    </font>
    <font>
      <sz val="8"/>
      <name val="Arial"/>
      <family val="2"/>
    </font>
    <font>
      <i/>
      <sz val="8"/>
      <name val="Arial"/>
      <family val="2"/>
    </font>
    <font>
      <b/>
      <sz val="10"/>
      <color theme="1"/>
      <name val="Arial"/>
      <family val="2"/>
      <scheme val="minor"/>
    </font>
    <font>
      <sz val="9"/>
      <color indexed="81"/>
      <name val="Calibri Light"/>
      <family val="2"/>
    </font>
    <font>
      <sz val="8"/>
      <color theme="1"/>
      <name val="Arial"/>
      <family val="2"/>
      <scheme val="minor"/>
    </font>
    <font>
      <i/>
      <sz val="8"/>
      <color theme="1"/>
      <name val="Arial"/>
      <family val="2"/>
      <scheme val="minor"/>
    </font>
    <font>
      <b/>
      <sz val="8"/>
      <color theme="1"/>
      <name val="Arial"/>
      <family val="2"/>
      <scheme val="minor"/>
    </font>
    <font>
      <b/>
      <sz val="8"/>
      <color rgb="FFFF0000"/>
      <name val="Arial"/>
      <family val="2"/>
      <scheme val="minor"/>
    </font>
    <font>
      <b/>
      <sz val="11"/>
      <name val="Arial"/>
      <family val="2"/>
    </font>
    <font>
      <sz val="11"/>
      <name val="Arial"/>
      <family val="2"/>
    </font>
    <font>
      <b/>
      <sz val="8"/>
      <name val="Arial"/>
      <family val="2"/>
    </font>
    <font>
      <b/>
      <sz val="8"/>
      <name val="Arial"/>
      <family val="1"/>
      <scheme val="minor"/>
    </font>
    <font>
      <sz val="9"/>
      <color rgb="FF000000"/>
      <name val="Calibri"/>
      <family val="2"/>
    </font>
    <font>
      <i/>
      <sz val="10"/>
      <color theme="1"/>
      <name val="Arial"/>
      <family val="2"/>
      <scheme val="minor"/>
    </font>
    <font>
      <b/>
      <sz val="8"/>
      <color theme="1" tint="0.34998626667073579"/>
      <name val="Arial"/>
      <family val="2"/>
      <scheme val="minor"/>
    </font>
    <font>
      <sz val="8"/>
      <color theme="1" tint="0.34998626667073579"/>
      <name val="Arial"/>
      <family val="2"/>
      <scheme val="minor"/>
    </font>
    <font>
      <i/>
      <sz val="8"/>
      <color theme="1" tint="0.34998626667073579"/>
      <name val="Arial"/>
      <family val="2"/>
      <scheme val="minor"/>
    </font>
    <font>
      <sz val="10"/>
      <color theme="1" tint="0.34998626667073579"/>
      <name val="Arial"/>
      <family val="2"/>
      <scheme val="minor"/>
    </font>
    <font>
      <b/>
      <i/>
      <sz val="11"/>
      <name val="Arial"/>
      <family val="2"/>
      <scheme val="minor"/>
    </font>
  </fonts>
  <fills count="6">
    <fill>
      <patternFill patternType="none"/>
    </fill>
    <fill>
      <patternFill patternType="gray125"/>
    </fill>
    <fill>
      <patternFill patternType="lightHorizontal">
        <fgColor theme="0" tint="-0.34998626667073579"/>
        <bgColor indexed="65"/>
      </patternFill>
    </fill>
    <fill>
      <patternFill patternType="solid">
        <fgColor theme="8"/>
        <bgColor indexed="64"/>
      </patternFill>
    </fill>
    <fill>
      <patternFill patternType="solid">
        <fgColor theme="8" tint="0.39994506668294322"/>
        <bgColor indexed="64"/>
      </patternFill>
    </fill>
    <fill>
      <patternFill patternType="solid">
        <fgColor theme="0" tint="-4.9989318521683403E-2"/>
        <bgColor indexed="64"/>
      </patternFill>
    </fill>
  </fills>
  <borders count="5">
    <border>
      <left/>
      <right/>
      <top/>
      <bottom/>
      <diagonal/>
    </border>
    <border>
      <left/>
      <right/>
      <top/>
      <bottom style="thin">
        <color indexed="64"/>
      </bottom>
      <diagonal/>
    </border>
    <border>
      <left/>
      <right/>
      <top/>
      <bottom style="thin">
        <color theme="0" tint="-0.34998626667073579"/>
      </bottom>
      <diagonal/>
    </border>
    <border>
      <left/>
      <right/>
      <top style="thin">
        <color indexed="64"/>
      </top>
      <bottom style="thin">
        <color indexed="64"/>
      </bottom>
      <diagonal/>
    </border>
    <border>
      <left/>
      <right/>
      <top/>
      <bottom style="thin">
        <color theme="1" tint="0.499984740745262"/>
      </bottom>
      <diagonal/>
    </border>
  </borders>
  <cellStyleXfs count="4">
    <xf numFmtId="0" fontId="0" fillId="0" borderId="0"/>
    <xf numFmtId="43" fontId="2" fillId="0" borderId="0" applyFont="0" applyFill="0" applyBorder="0" applyAlignment="0" applyProtection="0"/>
    <xf numFmtId="9" fontId="2" fillId="0" borderId="0" applyFont="0" applyFill="0" applyBorder="0" applyAlignment="0" applyProtection="0"/>
    <xf numFmtId="0" fontId="1" fillId="0" borderId="0"/>
  </cellStyleXfs>
  <cellXfs count="84">
    <xf numFmtId="0" fontId="0" fillId="0" borderId="0" xfId="0"/>
    <xf numFmtId="0" fontId="1" fillId="0" borderId="0" xfId="0" applyFont="1"/>
    <xf numFmtId="0" fontId="3" fillId="0" borderId="0" xfId="0" applyFont="1" applyAlignment="1">
      <alignment horizontal="centerContinuous" wrapText="1"/>
    </xf>
    <xf numFmtId="0" fontId="4" fillId="0" borderId="0" xfId="0" applyFont="1" applyAlignment="1">
      <alignment horizontal="centerContinuous" wrapText="1"/>
    </xf>
    <xf numFmtId="0" fontId="4" fillId="0" borderId="0" xfId="0" applyFont="1"/>
    <xf numFmtId="0" fontId="5" fillId="0" borderId="1" xfId="0" applyFont="1" applyBorder="1"/>
    <xf numFmtId="0" fontId="6" fillId="0" borderId="1" xfId="0" applyFont="1" applyBorder="1"/>
    <xf numFmtId="0" fontId="5" fillId="0" borderId="1" xfId="0" applyFont="1" applyBorder="1" applyAlignment="1">
      <alignment horizontal="right"/>
    </xf>
    <xf numFmtId="0" fontId="6" fillId="0" borderId="0" xfId="0" applyFont="1"/>
    <xf numFmtId="0" fontId="6" fillId="0" borderId="0" xfId="0" applyFont="1" applyAlignment="1">
      <alignment horizontal="left"/>
    </xf>
    <xf numFmtId="3" fontId="6" fillId="0" borderId="0" xfId="0" applyNumberFormat="1" applyFont="1"/>
    <xf numFmtId="3" fontId="6" fillId="0" borderId="0" xfId="1" applyNumberFormat="1" applyFont="1" applyFill="1" applyBorder="1"/>
    <xf numFmtId="0" fontId="6" fillId="0" borderId="2" xfId="0" applyFont="1" applyBorder="1"/>
    <xf numFmtId="3" fontId="6" fillId="0" borderId="2" xfId="0" applyNumberFormat="1" applyFont="1" applyBorder="1"/>
    <xf numFmtId="3" fontId="5" fillId="0" borderId="0" xfId="1" applyNumberFormat="1" applyFont="1" applyFill="1" applyBorder="1"/>
    <xf numFmtId="3" fontId="6" fillId="0" borderId="2" xfId="1" applyNumberFormat="1" applyFont="1" applyFill="1" applyBorder="1"/>
    <xf numFmtId="0" fontId="5" fillId="0" borderId="0" xfId="0" applyFont="1"/>
    <xf numFmtId="3" fontId="5" fillId="0" borderId="0" xfId="0" applyNumberFormat="1" applyFont="1"/>
    <xf numFmtId="0" fontId="5" fillId="0" borderId="0" xfId="0" applyFont="1" applyAlignment="1">
      <alignment horizontal="right"/>
    </xf>
    <xf numFmtId="0" fontId="7" fillId="0" borderId="0" xfId="0" applyFont="1"/>
    <xf numFmtId="0" fontId="8" fillId="0" borderId="0" xfId="0" applyFont="1"/>
    <xf numFmtId="0" fontId="9" fillId="0" borderId="0" xfId="0" applyFont="1" applyAlignment="1">
      <alignment horizontal="left"/>
    </xf>
    <xf numFmtId="0" fontId="10" fillId="0" borderId="2" xfId="0" applyFont="1" applyBorder="1" applyAlignment="1">
      <alignment horizontal="left"/>
    </xf>
    <xf numFmtId="0" fontId="10" fillId="0" borderId="0" xfId="0" applyFont="1" applyAlignment="1">
      <alignment horizontal="left"/>
    </xf>
    <xf numFmtId="164" fontId="10" fillId="0" borderId="2" xfId="2" applyNumberFormat="1" applyFont="1" applyBorder="1" applyAlignment="1">
      <alignment horizontal="right"/>
    </xf>
    <xf numFmtId="0" fontId="11" fillId="0" borderId="0" xfId="0" applyFont="1"/>
    <xf numFmtId="3" fontId="6" fillId="0" borderId="0" xfId="1" applyNumberFormat="1" applyFont="1" applyFill="1" applyBorder="1" applyAlignment="1">
      <alignment horizontal="left"/>
    </xf>
    <xf numFmtId="164" fontId="10" fillId="0" borderId="0" xfId="2" applyNumberFormat="1" applyFont="1" applyBorder="1" applyAlignment="1">
      <alignment horizontal="right"/>
    </xf>
    <xf numFmtId="0" fontId="1" fillId="0" borderId="2" xfId="0" applyFont="1" applyBorder="1"/>
    <xf numFmtId="0" fontId="6" fillId="0" borderId="2" xfId="0" applyFont="1" applyBorder="1" applyAlignment="1">
      <alignment horizontal="left"/>
    </xf>
    <xf numFmtId="0" fontId="7" fillId="0" borderId="2" xfId="0" applyFont="1" applyBorder="1"/>
    <xf numFmtId="0" fontId="5" fillId="0" borderId="2" xfId="0" applyFont="1" applyBorder="1"/>
    <xf numFmtId="164" fontId="6" fillId="0" borderId="0" xfId="1" applyNumberFormat="1" applyFont="1" applyFill="1" applyBorder="1"/>
    <xf numFmtId="0" fontId="5" fillId="0" borderId="0" xfId="0" applyFont="1" applyAlignment="1">
      <alignment horizontal="centerContinuous"/>
    </xf>
    <xf numFmtId="0" fontId="6" fillId="0" borderId="0" xfId="0" applyFont="1" applyAlignment="1">
      <alignment horizontal="centerContinuous"/>
    </xf>
    <xf numFmtId="0" fontId="1" fillId="0" borderId="0" xfId="0" applyFont="1" applyAlignment="1">
      <alignment horizontal="centerContinuous"/>
    </xf>
    <xf numFmtId="0" fontId="13" fillId="0" borderId="0" xfId="0" applyFont="1"/>
    <xf numFmtId="0" fontId="15" fillId="0" borderId="0" xfId="0" applyFont="1"/>
    <xf numFmtId="0" fontId="16" fillId="0" borderId="0" xfId="0" applyFont="1"/>
    <xf numFmtId="0" fontId="17" fillId="0" borderId="0" xfId="0" applyFont="1" applyAlignment="1">
      <alignment horizontal="center" vertical="center" wrapText="1"/>
    </xf>
    <xf numFmtId="0" fontId="18" fillId="0" borderId="0" xfId="0" applyFont="1" applyAlignment="1">
      <alignment horizontal="center"/>
    </xf>
    <xf numFmtId="0" fontId="19" fillId="0" borderId="1" xfId="0" applyFont="1" applyBorder="1"/>
    <xf numFmtId="0" fontId="20" fillId="0" borderId="1" xfId="0" applyFont="1" applyBorder="1"/>
    <xf numFmtId="0" fontId="19" fillId="0" borderId="0" xfId="0" applyFont="1"/>
    <xf numFmtId="0" fontId="15" fillId="0" borderId="0" xfId="0" applyFont="1" applyAlignment="1">
      <alignment horizontal="left"/>
    </xf>
    <xf numFmtId="0" fontId="21" fillId="0" borderId="0" xfId="0" applyFont="1" applyAlignment="1">
      <alignment horizontal="center" vertical="center"/>
    </xf>
    <xf numFmtId="3" fontId="0" fillId="0" borderId="0" xfId="0" applyNumberFormat="1"/>
    <xf numFmtId="3" fontId="9" fillId="0" borderId="0" xfId="1" applyNumberFormat="1" applyFont="1" applyBorder="1" applyAlignment="1">
      <alignment horizontal="right"/>
    </xf>
    <xf numFmtId="0" fontId="15" fillId="0" borderId="0" xfId="0" applyFont="1" applyAlignment="1">
      <alignment horizontal="right"/>
    </xf>
    <xf numFmtId="3" fontId="13" fillId="0" borderId="0" xfId="0" applyNumberFormat="1" applyFont="1"/>
    <xf numFmtId="0" fontId="13" fillId="0" borderId="1" xfId="0" applyFont="1" applyBorder="1" applyAlignment="1">
      <alignment horizontal="right"/>
    </xf>
    <xf numFmtId="0" fontId="13" fillId="0" borderId="0" xfId="0" applyFont="1" applyAlignment="1">
      <alignment horizontal="right"/>
    </xf>
    <xf numFmtId="3" fontId="13" fillId="2" borderId="0" xfId="0" applyNumberFormat="1" applyFont="1" applyFill="1"/>
    <xf numFmtId="3" fontId="1" fillId="0" borderId="0" xfId="0" applyNumberFormat="1" applyFont="1"/>
    <xf numFmtId="0" fontId="14" fillId="0" borderId="0" xfId="0" applyFont="1"/>
    <xf numFmtId="0" fontId="22" fillId="0" borderId="0" xfId="0" applyFont="1"/>
    <xf numFmtId="0" fontId="9" fillId="0" borderId="0" xfId="0" applyFont="1"/>
    <xf numFmtId="3" fontId="19" fillId="0" borderId="0" xfId="1" applyNumberFormat="1" applyFont="1" applyBorder="1" applyAlignment="1">
      <alignment horizontal="right"/>
    </xf>
    <xf numFmtId="3" fontId="9" fillId="0" borderId="1" xfId="1" applyNumberFormat="1" applyFont="1" applyBorder="1" applyAlignment="1">
      <alignment horizontal="right"/>
    </xf>
    <xf numFmtId="3" fontId="4" fillId="0" borderId="0" xfId="0" applyNumberFormat="1" applyFont="1"/>
    <xf numFmtId="3" fontId="13" fillId="0" borderId="1" xfId="0" applyNumberFormat="1" applyFont="1" applyBorder="1"/>
    <xf numFmtId="0" fontId="14" fillId="0" borderId="3" xfId="0" applyFont="1" applyBorder="1" applyAlignment="1">
      <alignment horizontal="right"/>
    </xf>
    <xf numFmtId="3" fontId="15" fillId="0" borderId="0" xfId="0" applyNumberFormat="1" applyFont="1"/>
    <xf numFmtId="3" fontId="13" fillId="4" borderId="1" xfId="0" applyNumberFormat="1" applyFont="1" applyFill="1" applyBorder="1"/>
    <xf numFmtId="3" fontId="13" fillId="4" borderId="0" xfId="0" applyNumberFormat="1" applyFont="1" applyFill="1"/>
    <xf numFmtId="0" fontId="23" fillId="0" borderId="0" xfId="0" applyFont="1"/>
    <xf numFmtId="3" fontId="24" fillId="0" borderId="0" xfId="0" applyNumberFormat="1" applyFont="1"/>
    <xf numFmtId="0" fontId="24" fillId="0" borderId="1" xfId="0" applyFont="1" applyBorder="1" applyAlignment="1">
      <alignment horizontal="right"/>
    </xf>
    <xf numFmtId="3" fontId="24" fillId="4" borderId="1" xfId="0" applyNumberFormat="1" applyFont="1" applyFill="1" applyBorder="1"/>
    <xf numFmtId="0" fontId="24" fillId="0" borderId="0" xfId="0" applyFont="1" applyAlignment="1">
      <alignment horizontal="right"/>
    </xf>
    <xf numFmtId="3" fontId="24" fillId="0" borderId="1" xfId="0" applyNumberFormat="1" applyFont="1" applyBorder="1"/>
    <xf numFmtId="0" fontId="25" fillId="0" borderId="3" xfId="0" applyFont="1" applyBorder="1" applyAlignment="1">
      <alignment horizontal="right"/>
    </xf>
    <xf numFmtId="0" fontId="26" fillId="0" borderId="0" xfId="0" applyFont="1"/>
    <xf numFmtId="3" fontId="23" fillId="0" borderId="0" xfId="0" applyNumberFormat="1" applyFont="1"/>
    <xf numFmtId="0" fontId="1" fillId="3" borderId="0" xfId="0" applyFont="1" applyFill="1"/>
    <xf numFmtId="0" fontId="6" fillId="0" borderId="4" xfId="0" applyFont="1" applyBorder="1"/>
    <xf numFmtId="3" fontId="9" fillId="0" borderId="4" xfId="1" applyNumberFormat="1" applyFont="1" applyBorder="1" applyAlignment="1">
      <alignment horizontal="right"/>
    </xf>
    <xf numFmtId="0" fontId="5" fillId="5" borderId="0" xfId="0" applyFont="1" applyFill="1"/>
    <xf numFmtId="0" fontId="1" fillId="5" borderId="0" xfId="0" applyFont="1" applyFill="1"/>
    <xf numFmtId="3" fontId="10" fillId="0" borderId="0" xfId="2" applyNumberFormat="1" applyFont="1" applyBorder="1" applyAlignment="1">
      <alignment horizontal="right"/>
    </xf>
    <xf numFmtId="3" fontId="5" fillId="0" borderId="0" xfId="0" applyNumberFormat="1" applyFont="1" applyAlignment="1">
      <alignment horizontal="right"/>
    </xf>
    <xf numFmtId="49" fontId="13" fillId="0" borderId="0" xfId="0" applyNumberFormat="1" applyFont="1" applyAlignment="1">
      <alignment horizontal="left" indent="4"/>
    </xf>
    <xf numFmtId="0" fontId="17" fillId="0" borderId="0" xfId="0" applyFont="1" applyAlignment="1">
      <alignment horizontal="center" vertical="center" wrapText="1"/>
    </xf>
    <xf numFmtId="0" fontId="18" fillId="0" borderId="0" xfId="0" applyFont="1" applyAlignment="1">
      <alignment horizontal="center"/>
    </xf>
  </cellXfs>
  <cellStyles count="4">
    <cellStyle name="Comma" xfId="1" builtinId="3"/>
    <cellStyle name="Normal" xfId="0" builtinId="0"/>
    <cellStyle name="Normal 3" xfId="3" xr:uid="{00000000-0005-0000-0000-000002000000}"/>
    <cellStyle name="Percent" xfId="2" builtinId="5"/>
  </cellStyles>
  <dxfs count="6">
    <dxf>
      <fill>
        <patternFill>
          <bgColor theme="9"/>
        </patternFill>
      </fill>
    </dxf>
    <dxf>
      <fill>
        <patternFill>
          <bgColor theme="8"/>
        </patternFill>
      </fill>
    </dxf>
    <dxf>
      <fill>
        <patternFill>
          <bgColor theme="9"/>
        </patternFill>
      </fill>
    </dxf>
    <dxf>
      <fill>
        <patternFill>
          <bgColor theme="9"/>
        </patternFill>
      </fill>
    </dxf>
    <dxf>
      <fill>
        <patternFill>
          <bgColor theme="8" tint="-0.24994659260841701"/>
        </patternFill>
      </fill>
    </dxf>
    <dxf>
      <fill>
        <patternFill>
          <bgColor theme="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ysClr val="windowText" lastClr="000000"/>
                </a:solidFill>
                <a:latin typeface="+mn-lt"/>
                <a:ea typeface="+mn-ea"/>
                <a:cs typeface="+mn-cs"/>
              </a:defRPr>
            </a:pPr>
            <a:r>
              <a:rPr lang="en-US" sz="900" b="1">
                <a:solidFill>
                  <a:sysClr val="windowText" lastClr="000000"/>
                </a:solidFill>
              </a:rPr>
              <a:t>Fall 2014 Headcount Enrollment of New First-Year Students</a:t>
            </a:r>
          </a:p>
        </c:rich>
      </c:tx>
      <c:overlay val="0"/>
      <c:spPr>
        <a:noFill/>
        <a:ln>
          <a:noFill/>
        </a:ln>
        <a:effectLst/>
      </c:spPr>
      <c:txPr>
        <a:bodyPr rot="0" spcFirstLastPara="1" vertOverflow="ellipsis" vert="horz" wrap="square" anchor="ctr" anchorCtr="1"/>
        <a:lstStyle/>
        <a:p>
          <a:pPr>
            <a:defRPr sz="9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36365804138613106"/>
          <c:y val="0.25740907386576684"/>
          <c:w val="0.25592904827114005"/>
          <c:h val="0.67272778402699662"/>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3CC-4E6B-BC5D-37F315E9918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3CC-4E6B-BC5D-37F315E9918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3CC-4E6B-BC5D-37F315E9918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3CC-4E6B-BC5D-37F315E9918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3CC-4E6B-BC5D-37F315E9918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3CC-4E6B-BC5D-37F315E99180}"/>
              </c:ext>
            </c:extLst>
          </c:dPt>
          <c:dLbls>
            <c:dLbl>
              <c:idx val="0"/>
              <c:layout>
                <c:manualLayout>
                  <c:x val="-4.0834897861966542E-2"/>
                  <c:y val="-8.879452568428945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3CC-4E6B-BC5D-37F315E99180}"/>
                </c:ext>
              </c:extLst>
            </c:dLbl>
            <c:dLbl>
              <c:idx val="1"/>
              <c:layout>
                <c:manualLayout>
                  <c:x val="4.3292481302279716E-2"/>
                  <c:y val="5.448381452318458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3CC-4E6B-BC5D-37F315E99180}"/>
                </c:ext>
              </c:extLst>
            </c:dLbl>
            <c:dLbl>
              <c:idx val="2"/>
              <c:layout>
                <c:manualLayout>
                  <c:x val="0.20495038283443534"/>
                  <c:y val="9.034433195850519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3CC-4E6B-BC5D-37F315E99180}"/>
                </c:ext>
              </c:extLst>
            </c:dLbl>
            <c:dLbl>
              <c:idx val="3"/>
              <c:layout>
                <c:manualLayout>
                  <c:x val="1.6489280285282636E-2"/>
                  <c:y val="5.309961254843144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3CC-4E6B-BC5D-37F315E99180}"/>
                </c:ext>
              </c:extLst>
            </c:dLbl>
            <c:dLbl>
              <c:idx val="4"/>
              <c:layout>
                <c:manualLayout>
                  <c:x val="0.16359949001036803"/>
                  <c:y val="0.1032970878640169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C3CC-4E6B-BC5D-37F315E99180}"/>
                </c:ext>
              </c:extLst>
            </c:dLbl>
            <c:dLbl>
              <c:idx val="5"/>
              <c:layout>
                <c:manualLayout>
                  <c:x val="3.2274591120949742E-2"/>
                  <c:y val="0.195941132358455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C3CC-4E6B-BC5D-37F315E9918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Table!$C$18:$C$25</c15:sqref>
                  </c15:fullRef>
                </c:ext>
              </c:extLst>
              <c:f>Table!$C$18:$C$23</c:f>
              <c:strCache>
                <c:ptCount val="6"/>
                <c:pt idx="0">
                  <c:v>Liberal Arts &amp; Sciences</c:v>
                </c:pt>
                <c:pt idx="1">
                  <c:v>Tippie College of Business</c:v>
                </c:pt>
                <c:pt idx="2">
                  <c:v>Education</c:v>
                </c:pt>
                <c:pt idx="3">
                  <c:v>Engineering</c:v>
                </c:pt>
                <c:pt idx="4">
                  <c:v>Carver College of Medicine</c:v>
                </c:pt>
                <c:pt idx="5">
                  <c:v>Nursing</c:v>
                </c:pt>
              </c:strCache>
            </c:strRef>
          </c:cat>
          <c:val>
            <c:numRef>
              <c:extLst>
                <c:ext xmlns:c15="http://schemas.microsoft.com/office/drawing/2012/chart" uri="{02D57815-91ED-43cb-92C2-25804820EDAC}">
                  <c15:fullRef>
                    <c15:sqref>Table!$D$18:$D$25</c15:sqref>
                  </c15:fullRef>
                </c:ext>
              </c:extLst>
              <c:f>Table!$D$18:$D$23</c:f>
              <c:numCache>
                <c:formatCode>#,##0</c:formatCode>
                <c:ptCount val="6"/>
                <c:pt idx="0">
                  <c:v>3668</c:v>
                </c:pt>
                <c:pt idx="1">
                  <c:v>350</c:v>
                </c:pt>
                <c:pt idx="2">
                  <c:v>1</c:v>
                </c:pt>
                <c:pt idx="3">
                  <c:v>514</c:v>
                </c:pt>
                <c:pt idx="4">
                  <c:v>56</c:v>
                </c:pt>
                <c:pt idx="5">
                  <c:v>64</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C-C3CC-4E6B-BC5D-37F315E99180}"/>
            </c:ext>
          </c:extLst>
        </c:ser>
        <c:dLbls>
          <c:dLblPos val="bestFit"/>
          <c:showLegendKey val="0"/>
          <c:showVal val="1"/>
          <c:showCatName val="0"/>
          <c:showSerName val="0"/>
          <c:showPercent val="0"/>
          <c:showBubbleSize val="0"/>
          <c:showLeaderLines val="1"/>
        </c:dLbls>
        <c:firstSliceAng val="105"/>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ysClr val="windowText" lastClr="000000"/>
                </a:solidFill>
                <a:latin typeface="+mn-lt"/>
                <a:ea typeface="+mn-ea"/>
                <a:cs typeface="+mn-cs"/>
              </a:defRPr>
            </a:pPr>
            <a:r>
              <a:rPr lang="en-US" sz="900" b="1">
                <a:solidFill>
                  <a:sysClr val="windowText" lastClr="000000"/>
                </a:solidFill>
              </a:rPr>
              <a:t>Fall 2023 Headcount Enrollment of New First-Year Students</a:t>
            </a:r>
          </a:p>
        </c:rich>
      </c:tx>
      <c:overlay val="0"/>
      <c:spPr>
        <a:noFill/>
        <a:ln>
          <a:noFill/>
        </a:ln>
        <a:effectLst/>
      </c:spPr>
      <c:txPr>
        <a:bodyPr rot="0" spcFirstLastPara="1" vertOverflow="ellipsis" vert="horz" wrap="square" anchor="ctr" anchorCtr="1"/>
        <a:lstStyle/>
        <a:p>
          <a:pPr>
            <a:defRPr sz="9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29269109703678342"/>
          <c:y val="0.3050281214848144"/>
          <c:w val="0.42498517091070837"/>
          <c:h val="0.64891837314016831"/>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709-4FCD-96FE-FE1CD946068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709-4FCD-96FE-FE1CD946068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709-4FCD-96FE-FE1CD946068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709-4FCD-96FE-FE1CD946068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709-4FCD-96FE-FE1CD946068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709-4FCD-96FE-FE1CD946068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709-4FCD-96FE-FE1CD946068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5709-4FCD-96FE-FE1CD9460680}"/>
              </c:ext>
            </c:extLst>
          </c:dPt>
          <c:dLbls>
            <c:dLbl>
              <c:idx val="0"/>
              <c:layout>
                <c:manualLayout>
                  <c:x val="-3.0524649092776447E-2"/>
                  <c:y val="-0.177984626921634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09-4FCD-96FE-FE1CD9460680}"/>
                </c:ext>
              </c:extLst>
            </c:dLbl>
            <c:dLbl>
              <c:idx val="1"/>
              <c:layout>
                <c:manualLayout>
                  <c:x val="-3.1460692827927711E-2"/>
                  <c:y val="3.135795525559305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709-4FCD-96FE-FE1CD9460680}"/>
                </c:ext>
              </c:extLst>
            </c:dLbl>
            <c:dLbl>
              <c:idx val="2"/>
              <c:layout>
                <c:manualLayout>
                  <c:x val="0.16642381319182928"/>
                  <c:y val="-0.19505124359455067"/>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709-4FCD-96FE-FE1CD9460680}"/>
                </c:ext>
              </c:extLst>
            </c:dLbl>
            <c:dLbl>
              <c:idx val="3"/>
              <c:layout>
                <c:manualLayout>
                  <c:x val="1.4510822016813116E-2"/>
                  <c:y val="-9.054743157105361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709-4FCD-96FE-FE1CD9460680}"/>
                </c:ext>
              </c:extLst>
            </c:dLbl>
            <c:dLbl>
              <c:idx val="4"/>
              <c:layout>
                <c:manualLayout>
                  <c:x val="0.18059763589333941"/>
                  <c:y val="-0.20990063742032247"/>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5709-4FCD-96FE-FE1CD9460680}"/>
                </c:ext>
              </c:extLst>
            </c:dLbl>
            <c:dLbl>
              <c:idx val="5"/>
              <c:layout>
                <c:manualLayout>
                  <c:x val="0.10954653086842395"/>
                  <c:y val="-8.157417822772153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5709-4FCD-96FE-FE1CD9460680}"/>
                </c:ext>
              </c:extLst>
            </c:dLbl>
            <c:dLbl>
              <c:idx val="6"/>
              <c:layout>
                <c:manualLayout>
                  <c:x val="0.19215641523070498"/>
                  <c:y val="3.628233970753656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5709-4FCD-96FE-FE1CD9460680}"/>
                </c:ext>
              </c:extLst>
            </c:dLbl>
            <c:dLbl>
              <c:idx val="7"/>
              <c:layout>
                <c:manualLayout>
                  <c:x val="-3.2981950625737E-3"/>
                  <c:y val="5.303462067241580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5709-4FCD-96FE-FE1CD946068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Table!$C$18:$C$25</c:f>
              <c:strCache>
                <c:ptCount val="8"/>
                <c:pt idx="0">
                  <c:v>Liberal Arts &amp; Sciences</c:v>
                </c:pt>
                <c:pt idx="1">
                  <c:v>Tippie College of Business</c:v>
                </c:pt>
                <c:pt idx="2">
                  <c:v>Education</c:v>
                </c:pt>
                <c:pt idx="3">
                  <c:v>Engineering</c:v>
                </c:pt>
                <c:pt idx="4">
                  <c:v>Carver College of Medicine</c:v>
                </c:pt>
                <c:pt idx="5">
                  <c:v>Nursing</c:v>
                </c:pt>
                <c:pt idx="6">
                  <c:v>Public Health</c:v>
                </c:pt>
                <c:pt idx="7">
                  <c:v>University College</c:v>
                </c:pt>
              </c:strCache>
            </c:strRef>
          </c:cat>
          <c:val>
            <c:numRef>
              <c:f>Table!$M$18:$M$25</c:f>
              <c:numCache>
                <c:formatCode>#,##0</c:formatCode>
                <c:ptCount val="8"/>
                <c:pt idx="0">
                  <c:v>3643</c:v>
                </c:pt>
                <c:pt idx="1">
                  <c:v>608</c:v>
                </c:pt>
                <c:pt idx="2">
                  <c:v>107</c:v>
                </c:pt>
                <c:pt idx="3">
                  <c:v>446</c:v>
                </c:pt>
                <c:pt idx="4">
                  <c:v>78</c:v>
                </c:pt>
                <c:pt idx="5">
                  <c:v>85</c:v>
                </c:pt>
                <c:pt idx="6">
                  <c:v>25</c:v>
                </c:pt>
                <c:pt idx="7">
                  <c:v>72</c:v>
                </c:pt>
              </c:numCache>
            </c:numRef>
          </c:val>
          <c:extLst>
            <c:ext xmlns:c16="http://schemas.microsoft.com/office/drawing/2014/chart" uri="{C3380CC4-5D6E-409C-BE32-E72D297353CC}">
              <c16:uniqueId val="{00000010-5709-4FCD-96FE-FE1CD9460680}"/>
            </c:ext>
          </c:extLst>
        </c:ser>
        <c:dLbls>
          <c:dLblPos val="bestFit"/>
          <c:showLegendKey val="0"/>
          <c:showVal val="1"/>
          <c:showCatName val="0"/>
          <c:showSerName val="0"/>
          <c:showPercent val="0"/>
          <c:showBubbleSize val="0"/>
          <c:showLeaderLines val="1"/>
        </c:dLbls>
        <c:firstSliceAng val="121"/>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ysClr val="windowText" lastClr="000000"/>
                </a:solidFill>
                <a:latin typeface="+mn-lt"/>
                <a:ea typeface="+mn-ea"/>
                <a:cs typeface="+mn-cs"/>
              </a:defRPr>
            </a:pPr>
            <a:r>
              <a:rPr lang="en-US" sz="900" b="1">
                <a:solidFill>
                  <a:sysClr val="windowText" lastClr="000000"/>
                </a:solidFill>
              </a:rPr>
              <a:t>Underrepresented Minorities (URM) as a Percentage of All New First-Year Students</a:t>
            </a:r>
          </a:p>
        </c:rich>
      </c:tx>
      <c:overlay val="0"/>
      <c:spPr>
        <a:noFill/>
        <a:ln>
          <a:noFill/>
        </a:ln>
        <a:effectLst/>
      </c:spPr>
      <c:txPr>
        <a:bodyPr rot="0" spcFirstLastPara="1" vertOverflow="ellipsis" vert="horz" wrap="square" anchor="ctr" anchorCtr="1"/>
        <a:lstStyle/>
        <a:p>
          <a:pPr>
            <a:defRPr sz="900" b="1"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diamond"/>
            <c:size val="7"/>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Table!$D$3:$M$3</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Table!$D$75:$M$75</c:f>
              <c:numCache>
                <c:formatCode>0.0%</c:formatCode>
                <c:ptCount val="10"/>
                <c:pt idx="0">
                  <c:v>0.14162905652267355</c:v>
                </c:pt>
                <c:pt idx="1">
                  <c:v>0.1536697247706422</c:v>
                </c:pt>
                <c:pt idx="2">
                  <c:v>0.13745338305807139</c:v>
                </c:pt>
                <c:pt idx="3">
                  <c:v>0.13098086124401914</c:v>
                </c:pt>
                <c:pt idx="4">
                  <c:v>0.1252871163082063</c:v>
                </c:pt>
                <c:pt idx="5">
                  <c:v>0.14366197183098592</c:v>
                </c:pt>
                <c:pt idx="6">
                  <c:v>0.14190687361419069</c:v>
                </c:pt>
                <c:pt idx="7">
                  <c:v>0.14333112143331123</c:v>
                </c:pt>
                <c:pt idx="8">
                  <c:v>0.14368482039397451</c:v>
                </c:pt>
                <c:pt idx="9">
                  <c:v>0.14000789889415483</c:v>
                </c:pt>
              </c:numCache>
            </c:numRef>
          </c:val>
          <c:smooth val="0"/>
          <c:extLst>
            <c:ext xmlns:c16="http://schemas.microsoft.com/office/drawing/2014/chart" uri="{C3380CC4-5D6E-409C-BE32-E72D297353CC}">
              <c16:uniqueId val="{00000000-624B-4F81-BCD3-8D2617B33292}"/>
            </c:ext>
          </c:extLst>
        </c:ser>
        <c:dLbls>
          <c:showLegendKey val="0"/>
          <c:showVal val="0"/>
          <c:showCatName val="0"/>
          <c:showSerName val="0"/>
          <c:showPercent val="0"/>
          <c:showBubbleSize val="0"/>
        </c:dLbls>
        <c:marker val="1"/>
        <c:smooth val="0"/>
        <c:axId val="381959024"/>
        <c:axId val="381959416"/>
      </c:lineChart>
      <c:catAx>
        <c:axId val="381959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n-US"/>
          </a:p>
        </c:txPr>
        <c:crossAx val="381959416"/>
        <c:crosses val="autoZero"/>
        <c:auto val="1"/>
        <c:lblAlgn val="ctr"/>
        <c:lblOffset val="100"/>
        <c:noMultiLvlLbl val="0"/>
      </c:catAx>
      <c:valAx>
        <c:axId val="381959416"/>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n-US"/>
          </a:p>
        </c:txPr>
        <c:crossAx val="3819590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ysClr val="windowText" lastClr="000000"/>
                </a:solidFill>
                <a:latin typeface="+mn-lt"/>
                <a:ea typeface="+mn-ea"/>
                <a:cs typeface="+mn-cs"/>
              </a:defRPr>
            </a:pPr>
            <a:r>
              <a:rPr lang="en-US" sz="900" b="1">
                <a:solidFill>
                  <a:sysClr val="windowText" lastClr="000000"/>
                </a:solidFill>
              </a:rPr>
              <a:t>New First-Year Students by Geographic</a:t>
            </a:r>
            <a:r>
              <a:rPr lang="en-US" sz="900" b="1" baseline="0">
                <a:solidFill>
                  <a:sysClr val="windowText" lastClr="000000"/>
                </a:solidFill>
              </a:rPr>
              <a:t> Origin</a:t>
            </a:r>
            <a:endParaRPr lang="en-US" sz="900" b="1">
              <a:solidFill>
                <a:sysClr val="windowText" lastClr="000000"/>
              </a:solidFill>
            </a:endParaRPr>
          </a:p>
        </c:rich>
      </c:tx>
      <c:overlay val="0"/>
      <c:spPr>
        <a:noFill/>
        <a:ln>
          <a:noFill/>
        </a:ln>
        <a:effectLst/>
      </c:spPr>
      <c:txPr>
        <a:bodyPr rot="0" spcFirstLastPara="1" vertOverflow="ellipsis" vert="horz" wrap="square" anchor="ctr" anchorCtr="1"/>
        <a:lstStyle/>
        <a:p>
          <a:pPr>
            <a:defRPr sz="9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stacked"/>
        <c:varyColors val="0"/>
        <c:ser>
          <c:idx val="0"/>
          <c:order val="0"/>
          <c:tx>
            <c:strRef>
              <c:f>Table!$C$171</c:f>
              <c:strCache>
                <c:ptCount val="1"/>
                <c:pt idx="0">
                  <c:v>Iowa</c:v>
                </c:pt>
              </c:strCache>
            </c:strRef>
          </c:tx>
          <c:spPr>
            <a:solidFill>
              <a:schemeClr val="accent1"/>
            </a:solidFill>
            <a:ln>
              <a:noFill/>
            </a:ln>
            <a:effectLst/>
          </c:spPr>
          <c:invertIfNegative val="0"/>
          <c:cat>
            <c:numRef>
              <c:f>Table!$D$3:$M$3</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Table!$D$171:$M$171</c:f>
              <c:numCache>
                <c:formatCode>#,##0</c:formatCode>
                <c:ptCount val="10"/>
                <c:pt idx="0">
                  <c:v>2190</c:v>
                </c:pt>
                <c:pt idx="1">
                  <c:v>2456</c:v>
                </c:pt>
                <c:pt idx="2">
                  <c:v>2840</c:v>
                </c:pt>
                <c:pt idx="3">
                  <c:v>2898</c:v>
                </c:pt>
                <c:pt idx="4">
                  <c:v>2792</c:v>
                </c:pt>
                <c:pt idx="5">
                  <c:v>2765</c:v>
                </c:pt>
                <c:pt idx="6">
                  <c:v>2602</c:v>
                </c:pt>
                <c:pt idx="7">
                  <c:v>2702</c:v>
                </c:pt>
                <c:pt idx="8">
                  <c:v>2777</c:v>
                </c:pt>
                <c:pt idx="9">
                  <c:v>2657</c:v>
                </c:pt>
              </c:numCache>
            </c:numRef>
          </c:val>
          <c:extLst>
            <c:ext xmlns:c16="http://schemas.microsoft.com/office/drawing/2014/chart" uri="{C3380CC4-5D6E-409C-BE32-E72D297353CC}">
              <c16:uniqueId val="{00000000-4940-40DD-BDA5-120D4FAD0177}"/>
            </c:ext>
          </c:extLst>
        </c:ser>
        <c:ser>
          <c:idx val="1"/>
          <c:order val="1"/>
          <c:tx>
            <c:strRef>
              <c:f>Table!$C$172</c:f>
              <c:strCache>
                <c:ptCount val="1"/>
                <c:pt idx="0">
                  <c:v>States Adjoining Iowa</c:v>
                </c:pt>
              </c:strCache>
            </c:strRef>
          </c:tx>
          <c:spPr>
            <a:solidFill>
              <a:schemeClr val="accent2"/>
            </a:solidFill>
            <a:ln>
              <a:noFill/>
            </a:ln>
            <a:effectLst/>
          </c:spPr>
          <c:invertIfNegative val="0"/>
          <c:cat>
            <c:numRef>
              <c:f>Table!$D$3:$M$3</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Table!$D$172:$M$172</c:f>
              <c:numCache>
                <c:formatCode>#,##0</c:formatCode>
                <c:ptCount val="10"/>
                <c:pt idx="0">
                  <c:v>1632</c:v>
                </c:pt>
                <c:pt idx="1">
                  <c:v>1860</c:v>
                </c:pt>
                <c:pt idx="2">
                  <c:v>2051</c:v>
                </c:pt>
                <c:pt idx="3">
                  <c:v>1673</c:v>
                </c:pt>
                <c:pt idx="4">
                  <c:v>1529</c:v>
                </c:pt>
                <c:pt idx="5">
                  <c:v>1739</c:v>
                </c:pt>
                <c:pt idx="6">
                  <c:v>1544</c:v>
                </c:pt>
                <c:pt idx="7">
                  <c:v>1421</c:v>
                </c:pt>
                <c:pt idx="8">
                  <c:v>1963</c:v>
                </c:pt>
                <c:pt idx="9">
                  <c:v>1977</c:v>
                </c:pt>
              </c:numCache>
            </c:numRef>
          </c:val>
          <c:extLst>
            <c:ext xmlns:c16="http://schemas.microsoft.com/office/drawing/2014/chart" uri="{C3380CC4-5D6E-409C-BE32-E72D297353CC}">
              <c16:uniqueId val="{00000001-4940-40DD-BDA5-120D4FAD0177}"/>
            </c:ext>
          </c:extLst>
        </c:ser>
        <c:ser>
          <c:idx val="2"/>
          <c:order val="2"/>
          <c:tx>
            <c:strRef>
              <c:f>Table!$C$173</c:f>
              <c:strCache>
                <c:ptCount val="1"/>
                <c:pt idx="0">
                  <c:v>Other States &amp; Territories</c:v>
                </c:pt>
              </c:strCache>
            </c:strRef>
          </c:tx>
          <c:spPr>
            <a:solidFill>
              <a:schemeClr val="accent3"/>
            </a:solidFill>
            <a:ln>
              <a:noFill/>
            </a:ln>
            <a:effectLst/>
          </c:spPr>
          <c:invertIfNegative val="0"/>
          <c:cat>
            <c:numRef>
              <c:f>Table!$D$3:$M$3</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Table!$D$173:$M$173</c:f>
              <c:numCache>
                <c:formatCode>#,##0</c:formatCode>
                <c:ptCount val="10"/>
                <c:pt idx="0">
                  <c:v>259</c:v>
                </c:pt>
                <c:pt idx="1">
                  <c:v>303</c:v>
                </c:pt>
                <c:pt idx="2">
                  <c:v>316</c:v>
                </c:pt>
                <c:pt idx="3">
                  <c:v>280</c:v>
                </c:pt>
                <c:pt idx="4">
                  <c:v>284</c:v>
                </c:pt>
                <c:pt idx="5">
                  <c:v>346</c:v>
                </c:pt>
                <c:pt idx="6">
                  <c:v>296</c:v>
                </c:pt>
                <c:pt idx="7">
                  <c:v>351</c:v>
                </c:pt>
                <c:pt idx="8">
                  <c:v>383</c:v>
                </c:pt>
                <c:pt idx="9">
                  <c:v>361</c:v>
                </c:pt>
              </c:numCache>
            </c:numRef>
          </c:val>
          <c:extLst>
            <c:ext xmlns:c16="http://schemas.microsoft.com/office/drawing/2014/chart" uri="{C3380CC4-5D6E-409C-BE32-E72D297353CC}">
              <c16:uniqueId val="{00000002-4940-40DD-BDA5-120D4FAD0177}"/>
            </c:ext>
          </c:extLst>
        </c:ser>
        <c:ser>
          <c:idx val="3"/>
          <c:order val="3"/>
          <c:tx>
            <c:strRef>
              <c:f>Table!$C$174</c:f>
              <c:strCache>
                <c:ptCount val="1"/>
                <c:pt idx="0">
                  <c:v>Other Countries</c:v>
                </c:pt>
              </c:strCache>
            </c:strRef>
          </c:tx>
          <c:spPr>
            <a:solidFill>
              <a:schemeClr val="accent4"/>
            </a:solidFill>
            <a:ln>
              <a:noFill/>
            </a:ln>
            <a:effectLst/>
          </c:spPr>
          <c:invertIfNegative val="0"/>
          <c:cat>
            <c:numRef>
              <c:f>Table!$D$3:$M$3</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Table!$D$174:$M$174</c:f>
              <c:numCache>
                <c:formatCode>#,##0</c:formatCode>
                <c:ptCount val="10"/>
                <c:pt idx="0">
                  <c:v>572</c:v>
                </c:pt>
                <c:pt idx="1">
                  <c:v>613</c:v>
                </c:pt>
                <c:pt idx="2">
                  <c:v>424</c:v>
                </c:pt>
                <c:pt idx="3">
                  <c:v>165</c:v>
                </c:pt>
                <c:pt idx="4">
                  <c:v>184</c:v>
                </c:pt>
                <c:pt idx="5">
                  <c:v>120</c:v>
                </c:pt>
                <c:pt idx="6">
                  <c:v>68</c:v>
                </c:pt>
                <c:pt idx="7">
                  <c:v>47</c:v>
                </c:pt>
                <c:pt idx="8">
                  <c:v>55</c:v>
                </c:pt>
                <c:pt idx="9">
                  <c:v>69</c:v>
                </c:pt>
              </c:numCache>
            </c:numRef>
          </c:val>
          <c:extLst>
            <c:ext xmlns:c16="http://schemas.microsoft.com/office/drawing/2014/chart" uri="{C3380CC4-5D6E-409C-BE32-E72D297353CC}">
              <c16:uniqueId val="{00000003-4940-40DD-BDA5-120D4FAD0177}"/>
            </c:ext>
          </c:extLst>
        </c:ser>
        <c:dLbls>
          <c:showLegendKey val="0"/>
          <c:showVal val="0"/>
          <c:showCatName val="0"/>
          <c:showSerName val="0"/>
          <c:showPercent val="0"/>
          <c:showBubbleSize val="0"/>
        </c:dLbls>
        <c:gapWidth val="150"/>
        <c:overlap val="100"/>
        <c:axId val="379598400"/>
        <c:axId val="379598792"/>
      </c:barChart>
      <c:catAx>
        <c:axId val="379598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9598792"/>
        <c:crosses val="autoZero"/>
        <c:auto val="1"/>
        <c:lblAlgn val="ctr"/>
        <c:lblOffset val="100"/>
        <c:noMultiLvlLbl val="0"/>
      </c:catAx>
      <c:valAx>
        <c:axId val="379598792"/>
        <c:scaling>
          <c:orientation val="minMax"/>
          <c:max val="550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n-US"/>
          </a:p>
        </c:txPr>
        <c:crossAx val="379598400"/>
        <c:crosses val="autoZero"/>
        <c:crossBetween val="between"/>
        <c:majorUnit val="500"/>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ysClr val="windowText" lastClr="000000"/>
                </a:solidFill>
                <a:latin typeface="+mj-lt"/>
                <a:ea typeface="+mn-ea"/>
                <a:cs typeface="+mn-cs"/>
              </a:defRPr>
            </a:pPr>
            <a:r>
              <a:rPr lang="en-US" sz="900" b="1">
                <a:solidFill>
                  <a:sysClr val="windowText" lastClr="000000"/>
                </a:solidFill>
                <a:latin typeface="+mj-lt"/>
              </a:rPr>
              <a:t>Distribution</a:t>
            </a:r>
            <a:r>
              <a:rPr lang="en-US" sz="900" b="1" baseline="0">
                <a:solidFill>
                  <a:sysClr val="windowText" lastClr="000000"/>
                </a:solidFill>
                <a:latin typeface="+mj-lt"/>
              </a:rPr>
              <a:t> of New First-Year Students by Enrolled </a:t>
            </a:r>
          </a:p>
          <a:p>
            <a:pPr>
              <a:defRPr sz="900" b="1">
                <a:solidFill>
                  <a:sysClr val="windowText" lastClr="000000"/>
                </a:solidFill>
                <a:latin typeface="+mj-lt"/>
              </a:defRPr>
            </a:pPr>
            <a:r>
              <a:rPr lang="en-US" sz="900" b="1" baseline="0">
                <a:solidFill>
                  <a:sysClr val="windowText" lastClr="000000"/>
                </a:solidFill>
                <a:latin typeface="+mj-lt"/>
              </a:rPr>
              <a:t>Credit Hours - Fall 2014</a:t>
            </a:r>
            <a:endParaRPr lang="en-US" sz="900" b="1">
              <a:solidFill>
                <a:sysClr val="windowText" lastClr="000000"/>
              </a:solidFill>
              <a:latin typeface="+mj-lt"/>
            </a:endParaRPr>
          </a:p>
        </c:rich>
      </c:tx>
      <c:overlay val="0"/>
      <c:spPr>
        <a:noFill/>
        <a:ln>
          <a:noFill/>
        </a:ln>
        <a:effectLst/>
      </c:spPr>
      <c:txPr>
        <a:bodyPr rot="0" spcFirstLastPara="1" vertOverflow="ellipsis" vert="horz" wrap="square" anchor="ctr" anchorCtr="1"/>
        <a:lstStyle/>
        <a:p>
          <a:pPr>
            <a:defRPr sz="900" b="1" i="0" u="none" strike="noStrike" kern="1200" spc="0" baseline="0">
              <a:solidFill>
                <a:sysClr val="windowText" lastClr="000000"/>
              </a:solidFill>
              <a:latin typeface="+mj-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Table!$C$178:$C$188</c:f>
              <c:strCache>
                <c:ptCount val="11"/>
                <c:pt idx="0">
                  <c:v>0</c:v>
                </c:pt>
                <c:pt idx="1">
                  <c:v>1 to 11</c:v>
                </c:pt>
                <c:pt idx="2">
                  <c:v>12</c:v>
                </c:pt>
                <c:pt idx="3">
                  <c:v>13</c:v>
                </c:pt>
                <c:pt idx="4">
                  <c:v>14</c:v>
                </c:pt>
                <c:pt idx="5">
                  <c:v>15</c:v>
                </c:pt>
                <c:pt idx="6">
                  <c:v>16</c:v>
                </c:pt>
                <c:pt idx="7">
                  <c:v>17</c:v>
                </c:pt>
                <c:pt idx="8">
                  <c:v>18</c:v>
                </c:pt>
                <c:pt idx="9">
                  <c:v>19</c:v>
                </c:pt>
                <c:pt idx="10">
                  <c:v>20+</c:v>
                </c:pt>
              </c:strCache>
            </c:strRef>
          </c:cat>
          <c:val>
            <c:numRef>
              <c:f>Table!$D$178:$D$188</c:f>
              <c:numCache>
                <c:formatCode>0.0%</c:formatCode>
                <c:ptCount val="11"/>
                <c:pt idx="0">
                  <c:v>2.8368794326241134E-2</c:v>
                </c:pt>
                <c:pt idx="1">
                  <c:v>3.8039974210186976E-2</c:v>
                </c:pt>
                <c:pt idx="2">
                  <c:v>3.0732860520094562E-2</c:v>
                </c:pt>
                <c:pt idx="3">
                  <c:v>6.0606060606060608E-2</c:v>
                </c:pt>
                <c:pt idx="4">
                  <c:v>0.21104663657855147</c:v>
                </c:pt>
                <c:pt idx="5">
                  <c:v>0.29078014184397161</c:v>
                </c:pt>
                <c:pt idx="6">
                  <c:v>0.19944122071781648</c:v>
                </c:pt>
                <c:pt idx="7">
                  <c:v>9.4562647754137114E-2</c:v>
                </c:pt>
                <c:pt idx="8">
                  <c:v>3.8469804427251238E-2</c:v>
                </c:pt>
                <c:pt idx="9">
                  <c:v>5.3728777133032453E-3</c:v>
                </c:pt>
                <c:pt idx="10">
                  <c:v>2.5789813023855577E-3</c:v>
                </c:pt>
              </c:numCache>
            </c:numRef>
          </c:val>
          <c:extLst>
            <c:ext xmlns:c16="http://schemas.microsoft.com/office/drawing/2014/chart" uri="{C3380CC4-5D6E-409C-BE32-E72D297353CC}">
              <c16:uniqueId val="{00000000-2766-4067-87FD-01BB57CBBE7A}"/>
            </c:ext>
          </c:extLst>
        </c:ser>
        <c:dLbls>
          <c:showLegendKey val="0"/>
          <c:showVal val="0"/>
          <c:showCatName val="0"/>
          <c:showSerName val="0"/>
          <c:showPercent val="0"/>
          <c:showBubbleSize val="0"/>
        </c:dLbls>
        <c:gapWidth val="219"/>
        <c:overlap val="-27"/>
        <c:axId val="379599968"/>
        <c:axId val="379600360"/>
        <c:extLst/>
      </c:barChart>
      <c:catAx>
        <c:axId val="379599968"/>
        <c:scaling>
          <c:orientation val="minMax"/>
        </c:scaling>
        <c:delete val="0"/>
        <c:axPos val="b"/>
        <c:title>
          <c:tx>
            <c:rich>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r>
                  <a:rPr lang="en-US" sz="800">
                    <a:solidFill>
                      <a:sysClr val="windowText" lastClr="000000"/>
                    </a:solidFill>
                  </a:rPr>
                  <a:t>Enrolled Credit Hours</a:t>
                </a:r>
              </a:p>
            </c:rich>
          </c:tx>
          <c:layout>
            <c:manualLayout>
              <c:xMode val="edge"/>
              <c:yMode val="edge"/>
              <c:x val="0.42222468239541988"/>
              <c:y val="0.87417420953221958"/>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n-US"/>
          </a:p>
        </c:txPr>
        <c:crossAx val="379600360"/>
        <c:crosses val="autoZero"/>
        <c:auto val="1"/>
        <c:lblAlgn val="ctr"/>
        <c:lblOffset val="100"/>
        <c:noMultiLvlLbl val="0"/>
      </c:catAx>
      <c:valAx>
        <c:axId val="379600360"/>
        <c:scaling>
          <c:orientation val="minMax"/>
          <c:max val="0.45"/>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r>
                  <a:rPr lang="en-US" sz="800">
                    <a:solidFill>
                      <a:sysClr val="windowText" lastClr="000000"/>
                    </a:solidFill>
                  </a:rPr>
                  <a:t>Pct of New Students</a:t>
                </a:r>
              </a:p>
            </c:rich>
          </c:tx>
          <c:layout>
            <c:manualLayout>
              <c:xMode val="edge"/>
              <c:yMode val="edge"/>
              <c:x val="1.3745702341995548E-2"/>
              <c:y val="0.20661466382122798"/>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n-US"/>
          </a:p>
        </c:txPr>
        <c:crossAx val="37959996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ysClr val="windowText" lastClr="000000"/>
                </a:solidFill>
                <a:latin typeface="+mj-lt"/>
                <a:ea typeface="+mn-ea"/>
                <a:cs typeface="+mn-cs"/>
              </a:defRPr>
            </a:pPr>
            <a:r>
              <a:rPr lang="en-US" sz="900" b="1">
                <a:solidFill>
                  <a:sysClr val="windowText" lastClr="000000"/>
                </a:solidFill>
                <a:latin typeface="+mj-lt"/>
              </a:rPr>
              <a:t>Distribution</a:t>
            </a:r>
            <a:r>
              <a:rPr lang="en-US" sz="900" b="1" baseline="0">
                <a:solidFill>
                  <a:sysClr val="windowText" lastClr="000000"/>
                </a:solidFill>
                <a:latin typeface="+mj-lt"/>
              </a:rPr>
              <a:t> of New First-Year Students by Enrolled </a:t>
            </a:r>
          </a:p>
          <a:p>
            <a:pPr>
              <a:defRPr sz="900" b="1">
                <a:solidFill>
                  <a:sysClr val="windowText" lastClr="000000"/>
                </a:solidFill>
                <a:latin typeface="+mj-lt"/>
              </a:defRPr>
            </a:pPr>
            <a:r>
              <a:rPr lang="en-US" sz="900" b="1" baseline="0">
                <a:solidFill>
                  <a:sysClr val="windowText" lastClr="000000"/>
                </a:solidFill>
                <a:latin typeface="+mj-lt"/>
              </a:rPr>
              <a:t>Credit Hours - Fall 2023</a:t>
            </a:r>
            <a:endParaRPr lang="en-US" sz="900" b="1">
              <a:solidFill>
                <a:sysClr val="windowText" lastClr="000000"/>
              </a:solidFill>
              <a:latin typeface="+mj-lt"/>
            </a:endParaRPr>
          </a:p>
        </c:rich>
      </c:tx>
      <c:overlay val="0"/>
      <c:spPr>
        <a:noFill/>
        <a:ln>
          <a:noFill/>
        </a:ln>
        <a:effectLst/>
      </c:spPr>
      <c:txPr>
        <a:bodyPr rot="0" spcFirstLastPara="1" vertOverflow="ellipsis" vert="horz" wrap="square" anchor="ctr" anchorCtr="1"/>
        <a:lstStyle/>
        <a:p>
          <a:pPr>
            <a:defRPr sz="900" b="1" i="0" u="none" strike="noStrike" kern="1200" spc="0" baseline="0">
              <a:solidFill>
                <a:sysClr val="windowText" lastClr="000000"/>
              </a:solidFill>
              <a:latin typeface="+mj-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Table!$C$178:$C$188</c:f>
              <c:strCache>
                <c:ptCount val="11"/>
                <c:pt idx="0">
                  <c:v>0</c:v>
                </c:pt>
                <c:pt idx="1">
                  <c:v>1 to 11</c:v>
                </c:pt>
                <c:pt idx="2">
                  <c:v>12</c:v>
                </c:pt>
                <c:pt idx="3">
                  <c:v>13</c:v>
                </c:pt>
                <c:pt idx="4">
                  <c:v>14</c:v>
                </c:pt>
                <c:pt idx="5">
                  <c:v>15</c:v>
                </c:pt>
                <c:pt idx="6">
                  <c:v>16</c:v>
                </c:pt>
                <c:pt idx="7">
                  <c:v>17</c:v>
                </c:pt>
                <c:pt idx="8">
                  <c:v>18</c:v>
                </c:pt>
                <c:pt idx="9">
                  <c:v>19</c:v>
                </c:pt>
                <c:pt idx="10">
                  <c:v>20+</c:v>
                </c:pt>
              </c:strCache>
            </c:strRef>
          </c:cat>
          <c:val>
            <c:numRef>
              <c:f>Table!$M$178:$M$188</c:f>
              <c:numCache>
                <c:formatCode>0.0%</c:formatCode>
                <c:ptCount val="11"/>
                <c:pt idx="0">
                  <c:v>0</c:v>
                </c:pt>
                <c:pt idx="1">
                  <c:v>2.764612954186414E-3</c:v>
                </c:pt>
                <c:pt idx="2">
                  <c:v>2.7251184834123223E-2</c:v>
                </c:pt>
                <c:pt idx="3">
                  <c:v>4.2456556082148496E-2</c:v>
                </c:pt>
                <c:pt idx="4">
                  <c:v>0.15126382306477093</c:v>
                </c:pt>
                <c:pt idx="5">
                  <c:v>0.30390995260663506</c:v>
                </c:pt>
                <c:pt idx="6">
                  <c:v>0.26165086887835703</c:v>
                </c:pt>
                <c:pt idx="7">
                  <c:v>0.13882306477093206</c:v>
                </c:pt>
                <c:pt idx="8">
                  <c:v>5.7661927330173779E-2</c:v>
                </c:pt>
                <c:pt idx="9">
                  <c:v>1.2440758293838863E-2</c:v>
                </c:pt>
                <c:pt idx="10">
                  <c:v>1.7772511848341231E-3</c:v>
                </c:pt>
              </c:numCache>
            </c:numRef>
          </c:val>
          <c:extLst>
            <c:ext xmlns:c16="http://schemas.microsoft.com/office/drawing/2014/chart" uri="{C3380CC4-5D6E-409C-BE32-E72D297353CC}">
              <c16:uniqueId val="{00000000-8FBD-46DD-98A1-B65B5C540531}"/>
            </c:ext>
          </c:extLst>
        </c:ser>
        <c:dLbls>
          <c:showLegendKey val="0"/>
          <c:showVal val="0"/>
          <c:showCatName val="0"/>
          <c:showSerName val="0"/>
          <c:showPercent val="0"/>
          <c:showBubbleSize val="0"/>
        </c:dLbls>
        <c:gapWidth val="219"/>
        <c:overlap val="-27"/>
        <c:axId val="379601144"/>
        <c:axId val="379601536"/>
        <c:extLst/>
      </c:barChart>
      <c:catAx>
        <c:axId val="379601144"/>
        <c:scaling>
          <c:orientation val="minMax"/>
        </c:scaling>
        <c:delete val="0"/>
        <c:axPos val="b"/>
        <c:title>
          <c:tx>
            <c:rich>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r>
                  <a:rPr lang="en-US" sz="800">
                    <a:solidFill>
                      <a:sysClr val="windowText" lastClr="000000"/>
                    </a:solidFill>
                  </a:rPr>
                  <a:t>Enrolled Credit Hours</a:t>
                </a:r>
              </a:p>
            </c:rich>
          </c:tx>
          <c:layout>
            <c:manualLayout>
              <c:xMode val="edge"/>
              <c:yMode val="edge"/>
              <c:x val="0.42222468239541988"/>
              <c:y val="0.87417420953221958"/>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n-US"/>
          </a:p>
        </c:txPr>
        <c:crossAx val="379601536"/>
        <c:crosses val="autoZero"/>
        <c:auto val="1"/>
        <c:lblAlgn val="ctr"/>
        <c:lblOffset val="100"/>
        <c:noMultiLvlLbl val="0"/>
      </c:catAx>
      <c:valAx>
        <c:axId val="379601536"/>
        <c:scaling>
          <c:orientation val="minMax"/>
          <c:max val="0.45"/>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r>
                  <a:rPr lang="en-US" sz="800">
                    <a:solidFill>
                      <a:sysClr val="windowText" lastClr="000000"/>
                    </a:solidFill>
                  </a:rPr>
                  <a:t>Pct of New Students</a:t>
                </a:r>
              </a:p>
            </c:rich>
          </c:tx>
          <c:layout>
            <c:manualLayout>
              <c:xMode val="edge"/>
              <c:yMode val="edge"/>
              <c:x val="1.3745702341995548E-2"/>
              <c:y val="0.20661466382122798"/>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n-US"/>
          </a:p>
        </c:txPr>
        <c:crossAx val="37960114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ysClr val="windowText" lastClr="000000"/>
                </a:solidFill>
                <a:latin typeface="+mn-lt"/>
                <a:ea typeface="+mn-ea"/>
                <a:cs typeface="+mn-cs"/>
              </a:defRPr>
            </a:pPr>
            <a:r>
              <a:rPr lang="en-US" sz="900" b="1">
                <a:solidFill>
                  <a:sysClr val="windowText" lastClr="000000"/>
                </a:solidFill>
              </a:rPr>
              <a:t>International as a Percentage of All New First-Year Students</a:t>
            </a:r>
          </a:p>
        </c:rich>
      </c:tx>
      <c:overlay val="0"/>
      <c:spPr>
        <a:noFill/>
        <a:ln>
          <a:noFill/>
        </a:ln>
        <a:effectLst/>
      </c:spPr>
      <c:txPr>
        <a:bodyPr rot="0" spcFirstLastPara="1" vertOverflow="ellipsis" vert="horz" wrap="square" anchor="ctr" anchorCtr="1"/>
        <a:lstStyle/>
        <a:p>
          <a:pPr>
            <a:defRPr sz="900" b="1"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tx1"/>
              </a:solidFill>
              <a:round/>
            </a:ln>
            <a:effectLst/>
          </c:spPr>
          <c:marker>
            <c:symbol val="diamond"/>
            <c:size val="7"/>
            <c:spPr>
              <a:solidFill>
                <a:schemeClr val="tx1"/>
              </a:solidFill>
              <a:ln w="9525">
                <a:solidFill>
                  <a:schemeClr val="tx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Table!$D$3:$M$3</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Table!$D$76:$M$76</c:f>
              <c:numCache>
                <c:formatCode>0.0%</c:formatCode>
                <c:ptCount val="10"/>
                <c:pt idx="0">
                  <c:v>0.12293144208037825</c:v>
                </c:pt>
                <c:pt idx="1">
                  <c:v>0.11716360856269113</c:v>
                </c:pt>
                <c:pt idx="2">
                  <c:v>7.5297460486592083E-2</c:v>
                </c:pt>
                <c:pt idx="3">
                  <c:v>3.2894736842105261E-2</c:v>
                </c:pt>
                <c:pt idx="4">
                  <c:v>3.8421382334516599E-2</c:v>
                </c:pt>
                <c:pt idx="5">
                  <c:v>2.4144869215291749E-2</c:v>
                </c:pt>
                <c:pt idx="6">
                  <c:v>1.5077605321507761E-2</c:v>
                </c:pt>
                <c:pt idx="7">
                  <c:v>1.0395930103959301E-2</c:v>
                </c:pt>
                <c:pt idx="8">
                  <c:v>1.0621861722672847E-2</c:v>
                </c:pt>
                <c:pt idx="9">
                  <c:v>1.3625592417061612E-2</c:v>
                </c:pt>
              </c:numCache>
            </c:numRef>
          </c:val>
          <c:smooth val="0"/>
          <c:extLst>
            <c:ext xmlns:c16="http://schemas.microsoft.com/office/drawing/2014/chart" uri="{C3380CC4-5D6E-409C-BE32-E72D297353CC}">
              <c16:uniqueId val="{00000000-52D7-4DF4-8165-2DC1EED52AE6}"/>
            </c:ext>
          </c:extLst>
        </c:ser>
        <c:dLbls>
          <c:dLblPos val="t"/>
          <c:showLegendKey val="0"/>
          <c:showVal val="1"/>
          <c:showCatName val="0"/>
          <c:showSerName val="0"/>
          <c:showPercent val="0"/>
          <c:showBubbleSize val="0"/>
        </c:dLbls>
        <c:marker val="1"/>
        <c:smooth val="0"/>
        <c:axId val="379602320"/>
        <c:axId val="379602712"/>
      </c:lineChart>
      <c:catAx>
        <c:axId val="379602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n-US"/>
          </a:p>
        </c:txPr>
        <c:crossAx val="379602712"/>
        <c:crosses val="autoZero"/>
        <c:auto val="1"/>
        <c:lblAlgn val="ctr"/>
        <c:lblOffset val="100"/>
        <c:noMultiLvlLbl val="0"/>
      </c:catAx>
      <c:valAx>
        <c:axId val="379602712"/>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n-US"/>
          </a:p>
        </c:txPr>
        <c:crossAx val="379602320"/>
        <c:crosses val="autoZero"/>
        <c:crossBetween val="between"/>
        <c:majorUnit val="5.000000000000001E-2"/>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tiff"/></Relationships>
</file>

<file path=xl/drawings/drawing1.xml><?xml version="1.0" encoding="utf-8"?>
<xdr:wsDr xmlns:xdr="http://schemas.openxmlformats.org/drawingml/2006/spreadsheetDrawing" xmlns:a="http://schemas.openxmlformats.org/drawingml/2006/main">
  <xdr:twoCellAnchor>
    <xdr:from>
      <xdr:col>1</xdr:col>
      <xdr:colOff>209556</xdr:colOff>
      <xdr:row>26</xdr:row>
      <xdr:rowOff>47624</xdr:rowOff>
    </xdr:from>
    <xdr:to>
      <xdr:col>6</xdr:col>
      <xdr:colOff>243846</xdr:colOff>
      <xdr:row>36</xdr:row>
      <xdr:rowOff>28574</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333375</xdr:colOff>
      <xdr:row>26</xdr:row>
      <xdr:rowOff>47624</xdr:rowOff>
    </xdr:from>
    <xdr:to>
      <xdr:col>12</xdr:col>
      <xdr:colOff>596265</xdr:colOff>
      <xdr:row>36</xdr:row>
      <xdr:rowOff>28574</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79</xdr:row>
      <xdr:rowOff>33336</xdr:rowOff>
    </xdr:from>
    <xdr:to>
      <xdr:col>6</xdr:col>
      <xdr:colOff>32385</xdr:colOff>
      <xdr:row>90</xdr:row>
      <xdr:rowOff>47625</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862012</xdr:colOff>
      <xdr:row>111</xdr:row>
      <xdr:rowOff>52387</xdr:rowOff>
    </xdr:from>
    <xdr:to>
      <xdr:col>11</xdr:col>
      <xdr:colOff>80962</xdr:colOff>
      <xdr:row>128</xdr:row>
      <xdr:rowOff>42862</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148</xdr:row>
      <xdr:rowOff>76200</xdr:rowOff>
    </xdr:from>
    <xdr:to>
      <xdr:col>6</xdr:col>
      <xdr:colOff>32385</xdr:colOff>
      <xdr:row>160</xdr:row>
      <xdr:rowOff>66675</xdr:rowOff>
    </xdr:to>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85724</xdr:colOff>
      <xdr:row>148</xdr:row>
      <xdr:rowOff>76200</xdr:rowOff>
    </xdr:from>
    <xdr:to>
      <xdr:col>12</xdr:col>
      <xdr:colOff>622934</xdr:colOff>
      <xdr:row>160</xdr:row>
      <xdr:rowOff>66675</xdr:rowOff>
    </xdr:to>
    <xdr:graphicFrame macro="">
      <xdr:nvGraphicFramePr>
        <xdr:cNvPr id="7" name="Chart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57150</xdr:colOff>
      <xdr:row>79</xdr:row>
      <xdr:rowOff>33336</xdr:rowOff>
    </xdr:from>
    <xdr:to>
      <xdr:col>12</xdr:col>
      <xdr:colOff>552450</xdr:colOff>
      <xdr:row>90</xdr:row>
      <xdr:rowOff>44385</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DataDigest">
      <a:dk1>
        <a:sysClr val="windowText" lastClr="000000"/>
      </a:dk1>
      <a:lt1>
        <a:sysClr val="window" lastClr="FFFFFF"/>
      </a:lt1>
      <a:dk2>
        <a:srgbClr val="1F497D"/>
      </a:dk2>
      <a:lt2>
        <a:srgbClr val="EEECE1"/>
      </a:lt2>
      <a:accent1>
        <a:srgbClr val="F8D100"/>
      </a:accent1>
      <a:accent2>
        <a:srgbClr val="000000"/>
      </a:accent2>
      <a:accent3>
        <a:srgbClr val="7F7F7F"/>
      </a:accent3>
      <a:accent4>
        <a:srgbClr val="D2D2D2"/>
      </a:accent4>
      <a:accent5>
        <a:srgbClr val="FFEC8F"/>
      </a:accent5>
      <a:accent6>
        <a:srgbClr val="FFF6C9"/>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89"/>
  <sheetViews>
    <sheetView tabSelected="1" zoomScaleNormal="100" workbookViewId="0">
      <pane xSplit="3" ySplit="6" topLeftCell="D17" activePane="bottomRight" state="frozen"/>
      <selection activeCell="W14" sqref="W14"/>
      <selection pane="topRight" activeCell="W14" sqref="W14"/>
      <selection pane="bottomLeft" activeCell="W14" sqref="W14"/>
      <selection pane="bottomRight" activeCell="D17" sqref="D17"/>
    </sheetView>
  </sheetViews>
  <sheetFormatPr defaultColWidth="9" defaultRowHeight="12.5" x14ac:dyDescent="0.25"/>
  <cols>
    <col min="1" max="2" width="3.58203125" style="1" customWidth="1"/>
    <col min="3" max="3" width="26.25" style="1" customWidth="1"/>
    <col min="4" max="13" width="8.58203125" style="1" customWidth="1"/>
    <col min="14" max="14" width="3" style="1" customWidth="1"/>
    <col min="15" max="16384" width="9" style="1"/>
  </cols>
  <sheetData>
    <row r="1" spans="1:14" ht="14" x14ac:dyDescent="0.3">
      <c r="A1" s="2" t="s">
        <v>12</v>
      </c>
      <c r="B1" s="2"/>
      <c r="C1" s="3"/>
      <c r="D1" s="3"/>
      <c r="E1" s="3"/>
      <c r="F1" s="3"/>
      <c r="G1" s="3"/>
      <c r="H1" s="3"/>
      <c r="I1" s="3"/>
      <c r="J1" s="3"/>
      <c r="K1" s="3"/>
      <c r="L1" s="3"/>
      <c r="M1" s="3"/>
      <c r="N1" s="4"/>
    </row>
    <row r="2" spans="1:14" ht="6" customHeight="1" x14ac:dyDescent="0.3">
      <c r="A2" s="2"/>
      <c r="B2" s="2"/>
      <c r="C2" s="3"/>
      <c r="D2" s="3"/>
      <c r="E2" s="3"/>
      <c r="F2" s="3"/>
      <c r="G2" s="3"/>
      <c r="H2" s="3"/>
      <c r="I2" s="3"/>
      <c r="J2" s="3"/>
      <c r="K2" s="3"/>
      <c r="L2" s="3"/>
      <c r="M2" s="3"/>
    </row>
    <row r="3" spans="1:14" x14ac:dyDescent="0.25">
      <c r="A3" s="5"/>
      <c r="B3" s="5"/>
      <c r="C3" s="6"/>
      <c r="D3" s="7">
        <v>2014</v>
      </c>
      <c r="E3" s="7">
        <v>2015</v>
      </c>
      <c r="F3" s="7">
        <v>2016</v>
      </c>
      <c r="G3" s="7">
        <v>2017</v>
      </c>
      <c r="H3" s="7">
        <v>2018</v>
      </c>
      <c r="I3" s="7">
        <v>2019</v>
      </c>
      <c r="J3" s="7">
        <v>2020</v>
      </c>
      <c r="K3" s="7">
        <v>2021</v>
      </c>
      <c r="L3" s="7">
        <v>2022</v>
      </c>
      <c r="M3" s="7">
        <v>2023</v>
      </c>
    </row>
    <row r="4" spans="1:14" ht="6" customHeight="1" x14ac:dyDescent="0.25">
      <c r="A4" s="16"/>
      <c r="B4" s="16"/>
      <c r="C4" s="8"/>
      <c r="D4" s="18"/>
      <c r="E4" s="18"/>
      <c r="F4" s="18"/>
      <c r="G4" s="18"/>
      <c r="H4" s="18"/>
      <c r="I4" s="18"/>
      <c r="J4" s="18"/>
      <c r="K4" s="18"/>
      <c r="L4" s="18"/>
      <c r="M4" s="18"/>
    </row>
    <row r="5" spans="1:14" x14ac:dyDescent="0.25">
      <c r="A5" s="16" t="s">
        <v>135</v>
      </c>
      <c r="B5" s="8"/>
      <c r="C5" s="9"/>
      <c r="D5" s="14">
        <v>4653</v>
      </c>
      <c r="E5" s="14">
        <v>5232</v>
      </c>
      <c r="F5" s="14">
        <v>5631</v>
      </c>
      <c r="G5" s="14">
        <v>5016</v>
      </c>
      <c r="H5" s="14">
        <v>4789</v>
      </c>
      <c r="I5" s="14">
        <v>4970</v>
      </c>
      <c r="J5" s="14">
        <v>4510</v>
      </c>
      <c r="K5" s="14">
        <v>4521</v>
      </c>
      <c r="L5" s="14">
        <v>5178</v>
      </c>
      <c r="M5" s="14">
        <v>5064</v>
      </c>
    </row>
    <row r="6" spans="1:14" x14ac:dyDescent="0.25">
      <c r="A6" s="8"/>
      <c r="B6" s="8"/>
      <c r="C6" s="9"/>
      <c r="D6" s="14"/>
      <c r="E6" s="14"/>
      <c r="F6" s="14"/>
      <c r="G6" s="14"/>
      <c r="H6" s="14"/>
      <c r="I6" s="14"/>
      <c r="J6" s="14"/>
      <c r="K6" s="14"/>
      <c r="L6" s="14"/>
      <c r="M6" s="14"/>
      <c r="N6" s="14"/>
    </row>
    <row r="7" spans="1:14" hidden="1" x14ac:dyDescent="0.25">
      <c r="A7" s="16" t="s">
        <v>187</v>
      </c>
      <c r="B7" s="16"/>
      <c r="C7" s="9"/>
      <c r="D7" s="14"/>
      <c r="E7" s="14"/>
      <c r="F7" s="14"/>
      <c r="G7" s="14"/>
      <c r="H7" s="14"/>
      <c r="I7" s="14"/>
      <c r="J7" s="14"/>
      <c r="K7" s="14"/>
      <c r="L7" s="14"/>
      <c r="M7" s="14"/>
    </row>
    <row r="8" spans="1:14" hidden="1" x14ac:dyDescent="0.25">
      <c r="A8" s="8"/>
      <c r="B8" s="8"/>
      <c r="C8" s="9" t="s">
        <v>13</v>
      </c>
      <c r="D8" s="11">
        <v>3799</v>
      </c>
      <c r="E8" s="11">
        <v>4200</v>
      </c>
      <c r="F8" s="49">
        <v>4408</v>
      </c>
      <c r="G8" s="49">
        <v>3932</v>
      </c>
      <c r="H8" s="49">
        <v>3690</v>
      </c>
      <c r="I8" s="49">
        <v>3855</v>
      </c>
      <c r="J8" s="49">
        <v>3447</v>
      </c>
      <c r="K8" s="49">
        <v>3488</v>
      </c>
      <c r="L8" s="49">
        <v>3929</v>
      </c>
      <c r="M8" s="49">
        <v>3733</v>
      </c>
    </row>
    <row r="9" spans="1:14" hidden="1" x14ac:dyDescent="0.25">
      <c r="A9" s="8"/>
      <c r="B9" s="8"/>
      <c r="C9" s="9" t="s">
        <v>14</v>
      </c>
      <c r="D9" s="11">
        <v>276</v>
      </c>
      <c r="E9" s="11">
        <v>398</v>
      </c>
      <c r="F9" s="49">
        <v>492</v>
      </c>
      <c r="G9" s="49">
        <v>478</v>
      </c>
      <c r="H9" s="49">
        <v>489</v>
      </c>
      <c r="I9" s="49">
        <v>505</v>
      </c>
      <c r="J9" s="49">
        <v>479</v>
      </c>
      <c r="K9" s="49">
        <v>500</v>
      </c>
      <c r="L9" s="49">
        <v>608</v>
      </c>
      <c r="M9" s="49">
        <v>602</v>
      </c>
    </row>
    <row r="10" spans="1:14" hidden="1" x14ac:dyDescent="0.25">
      <c r="A10" s="8"/>
      <c r="B10" s="8"/>
      <c r="C10" s="9" t="s">
        <v>174</v>
      </c>
      <c r="D10" s="11">
        <v>0</v>
      </c>
      <c r="E10" s="11">
        <v>0</v>
      </c>
      <c r="F10" s="11">
        <v>0</v>
      </c>
      <c r="G10" s="11">
        <v>14</v>
      </c>
      <c r="H10" s="11">
        <v>16</v>
      </c>
      <c r="I10" s="11">
        <v>11</v>
      </c>
      <c r="J10" s="11">
        <v>11</v>
      </c>
      <c r="K10" s="11">
        <v>11</v>
      </c>
      <c r="L10" s="11">
        <v>81</v>
      </c>
      <c r="M10" s="11">
        <v>100</v>
      </c>
    </row>
    <row r="11" spans="1:14" hidden="1" x14ac:dyDescent="0.25">
      <c r="A11" s="8"/>
      <c r="B11" s="8"/>
      <c r="C11" s="9" t="s">
        <v>15</v>
      </c>
      <c r="D11" s="11">
        <v>514</v>
      </c>
      <c r="E11" s="11">
        <v>561</v>
      </c>
      <c r="F11" s="49">
        <v>628</v>
      </c>
      <c r="G11" s="49">
        <v>485</v>
      </c>
      <c r="H11" s="49">
        <v>465</v>
      </c>
      <c r="I11" s="49">
        <v>497</v>
      </c>
      <c r="J11" s="49">
        <v>430</v>
      </c>
      <c r="K11" s="49">
        <v>364</v>
      </c>
      <c r="L11" s="49">
        <v>414</v>
      </c>
      <c r="M11" s="49">
        <v>446</v>
      </c>
    </row>
    <row r="12" spans="1:14" hidden="1" x14ac:dyDescent="0.25">
      <c r="A12" s="8"/>
      <c r="B12" s="8"/>
      <c r="C12" s="9" t="s">
        <v>189</v>
      </c>
      <c r="D12" s="11">
        <v>0</v>
      </c>
      <c r="E12" s="11">
        <v>0</v>
      </c>
      <c r="F12" s="11">
        <v>0</v>
      </c>
      <c r="G12" s="11">
        <v>0</v>
      </c>
      <c r="H12" s="11">
        <v>0</v>
      </c>
      <c r="I12" s="11">
        <v>0</v>
      </c>
      <c r="J12" s="11">
        <v>0</v>
      </c>
      <c r="K12" s="11">
        <v>0</v>
      </c>
      <c r="L12" s="11">
        <v>0</v>
      </c>
      <c r="M12" s="49">
        <v>1</v>
      </c>
    </row>
    <row r="13" spans="1:14" hidden="1" x14ac:dyDescent="0.25">
      <c r="A13" s="8"/>
      <c r="B13" s="8"/>
      <c r="C13" s="9" t="s">
        <v>16</v>
      </c>
      <c r="D13" s="11">
        <v>64</v>
      </c>
      <c r="E13" s="11">
        <v>73</v>
      </c>
      <c r="F13" s="11">
        <v>71</v>
      </c>
      <c r="G13" s="11">
        <v>72</v>
      </c>
      <c r="H13" s="11">
        <v>79</v>
      </c>
      <c r="I13" s="11">
        <v>81</v>
      </c>
      <c r="J13" s="11">
        <v>79</v>
      </c>
      <c r="K13" s="11">
        <v>84</v>
      </c>
      <c r="L13" s="11">
        <v>85</v>
      </c>
      <c r="M13" s="11">
        <v>85</v>
      </c>
    </row>
    <row r="14" spans="1:14" hidden="1" x14ac:dyDescent="0.25">
      <c r="A14" s="8"/>
      <c r="B14" s="8"/>
      <c r="C14" s="9" t="s">
        <v>164</v>
      </c>
      <c r="D14" s="11">
        <v>0</v>
      </c>
      <c r="E14" s="11">
        <v>0</v>
      </c>
      <c r="F14" s="11">
        <v>32</v>
      </c>
      <c r="G14" s="11">
        <v>35</v>
      </c>
      <c r="H14" s="11">
        <v>50</v>
      </c>
      <c r="I14" s="11">
        <v>21</v>
      </c>
      <c r="J14" s="11">
        <v>29</v>
      </c>
      <c r="K14" s="11">
        <v>32</v>
      </c>
      <c r="L14" s="11">
        <v>27</v>
      </c>
      <c r="M14" s="11">
        <v>25</v>
      </c>
      <c r="N14" s="53"/>
    </row>
    <row r="15" spans="1:14" hidden="1" x14ac:dyDescent="0.25">
      <c r="A15" s="8"/>
      <c r="B15" s="8"/>
      <c r="C15" s="9" t="s">
        <v>186</v>
      </c>
      <c r="D15" s="11">
        <v>0</v>
      </c>
      <c r="E15" s="11">
        <v>0</v>
      </c>
      <c r="F15" s="11">
        <v>0</v>
      </c>
      <c r="G15" s="11">
        <v>0</v>
      </c>
      <c r="H15" s="11">
        <v>0</v>
      </c>
      <c r="I15" s="11">
        <v>0</v>
      </c>
      <c r="J15" s="11">
        <v>35</v>
      </c>
      <c r="K15" s="11">
        <v>42</v>
      </c>
      <c r="L15" s="11">
        <v>34</v>
      </c>
      <c r="M15" s="11">
        <v>72</v>
      </c>
      <c r="N15" s="53"/>
    </row>
    <row r="16" spans="1:14" hidden="1" x14ac:dyDescent="0.25">
      <c r="A16" s="8"/>
      <c r="B16" s="8"/>
      <c r="C16" s="9"/>
      <c r="D16" s="11">
        <v>0</v>
      </c>
      <c r="E16" s="11">
        <v>0</v>
      </c>
      <c r="F16" s="11">
        <v>0</v>
      </c>
      <c r="G16" s="11">
        <v>0</v>
      </c>
      <c r="H16" s="11">
        <v>0</v>
      </c>
      <c r="I16" s="11">
        <v>0</v>
      </c>
      <c r="J16" s="11">
        <v>0</v>
      </c>
      <c r="K16" s="11">
        <v>0</v>
      </c>
      <c r="L16" s="11">
        <v>0</v>
      </c>
      <c r="M16" s="11">
        <v>0</v>
      </c>
      <c r="N16" s="53"/>
    </row>
    <row r="17" spans="1:14" x14ac:dyDescent="0.25">
      <c r="A17" s="16" t="s">
        <v>188</v>
      </c>
      <c r="B17" s="8"/>
      <c r="C17" s="9"/>
      <c r="D17" s="11"/>
      <c r="E17" s="11"/>
      <c r="F17" s="11"/>
      <c r="G17" s="11"/>
      <c r="H17" s="49"/>
      <c r="I17" s="49"/>
      <c r="J17" s="49"/>
      <c r="K17" s="49"/>
      <c r="L17" s="36"/>
      <c r="M17" s="36"/>
      <c r="N17" s="53"/>
    </row>
    <row r="18" spans="1:14" x14ac:dyDescent="0.25">
      <c r="A18" s="8"/>
      <c r="B18" s="8"/>
      <c r="C18" s="9" t="s">
        <v>13</v>
      </c>
      <c r="D18" s="11">
        <v>3668</v>
      </c>
      <c r="E18" s="11">
        <v>4031</v>
      </c>
      <c r="F18" s="11">
        <v>4274</v>
      </c>
      <c r="G18" s="49">
        <v>3828</v>
      </c>
      <c r="H18" s="49">
        <v>3580</v>
      </c>
      <c r="I18" s="49">
        <v>3748</v>
      </c>
      <c r="J18" s="49">
        <v>3330</v>
      </c>
      <c r="K18" s="49">
        <v>3374</v>
      </c>
      <c r="L18" s="49">
        <v>3812</v>
      </c>
      <c r="M18" s="49">
        <v>3643</v>
      </c>
      <c r="N18" s="53"/>
    </row>
    <row r="19" spans="1:14" x14ac:dyDescent="0.25">
      <c r="A19" s="8"/>
      <c r="B19" s="8"/>
      <c r="C19" s="9" t="s">
        <v>14</v>
      </c>
      <c r="D19" s="11">
        <v>350</v>
      </c>
      <c r="E19" s="11">
        <v>470</v>
      </c>
      <c r="F19" s="11">
        <v>549</v>
      </c>
      <c r="G19" s="49">
        <v>499</v>
      </c>
      <c r="H19" s="49">
        <v>520</v>
      </c>
      <c r="I19" s="49">
        <v>525</v>
      </c>
      <c r="J19" s="49">
        <v>513</v>
      </c>
      <c r="K19" s="49">
        <v>520</v>
      </c>
      <c r="L19" s="49">
        <v>628</v>
      </c>
      <c r="M19" s="49">
        <v>608</v>
      </c>
      <c r="N19" s="53"/>
    </row>
    <row r="20" spans="1:14" x14ac:dyDescent="0.25">
      <c r="A20" s="8"/>
      <c r="B20" s="8"/>
      <c r="C20" s="9" t="s">
        <v>174</v>
      </c>
      <c r="D20" s="11">
        <v>1</v>
      </c>
      <c r="E20" s="11">
        <v>23</v>
      </c>
      <c r="F20" s="11">
        <v>14</v>
      </c>
      <c r="G20" s="49">
        <v>20</v>
      </c>
      <c r="H20" s="49">
        <v>22</v>
      </c>
      <c r="I20" s="49">
        <v>15</v>
      </c>
      <c r="J20" s="49">
        <v>12</v>
      </c>
      <c r="K20" s="49">
        <v>14</v>
      </c>
      <c r="L20" s="49">
        <v>82</v>
      </c>
      <c r="M20" s="49">
        <v>107</v>
      </c>
      <c r="N20" s="53"/>
    </row>
    <row r="21" spans="1:14" x14ac:dyDescent="0.25">
      <c r="A21" s="8"/>
      <c r="B21" s="8"/>
      <c r="C21" s="9" t="s">
        <v>15</v>
      </c>
      <c r="D21" s="11">
        <v>514</v>
      </c>
      <c r="E21" s="11">
        <v>561</v>
      </c>
      <c r="F21" s="11">
        <v>628</v>
      </c>
      <c r="G21" s="49">
        <v>485</v>
      </c>
      <c r="H21" s="49">
        <v>465</v>
      </c>
      <c r="I21" s="49">
        <v>497</v>
      </c>
      <c r="J21" s="49">
        <v>430</v>
      </c>
      <c r="K21" s="49">
        <v>364</v>
      </c>
      <c r="L21" s="49">
        <v>414</v>
      </c>
      <c r="M21" s="49">
        <v>446</v>
      </c>
      <c r="N21" s="53"/>
    </row>
    <row r="22" spans="1:14" x14ac:dyDescent="0.25">
      <c r="A22" s="8"/>
      <c r="B22" s="8"/>
      <c r="C22" s="9" t="s">
        <v>189</v>
      </c>
      <c r="D22" s="11">
        <v>56</v>
      </c>
      <c r="E22" s="11">
        <v>74</v>
      </c>
      <c r="F22" s="11">
        <v>63</v>
      </c>
      <c r="G22" s="49">
        <v>77</v>
      </c>
      <c r="H22" s="49">
        <v>73</v>
      </c>
      <c r="I22" s="49">
        <v>83</v>
      </c>
      <c r="J22" s="49">
        <v>82</v>
      </c>
      <c r="K22" s="49">
        <v>91</v>
      </c>
      <c r="L22" s="49">
        <v>96</v>
      </c>
      <c r="M22" s="49">
        <v>78</v>
      </c>
      <c r="N22" s="53"/>
    </row>
    <row r="23" spans="1:14" x14ac:dyDescent="0.25">
      <c r="A23" s="8"/>
      <c r="B23" s="8"/>
      <c r="C23" s="9" t="s">
        <v>16</v>
      </c>
      <c r="D23" s="11">
        <v>64</v>
      </c>
      <c r="E23" s="11">
        <v>73</v>
      </c>
      <c r="F23" s="11">
        <v>71</v>
      </c>
      <c r="G23" s="49">
        <v>72</v>
      </c>
      <c r="H23" s="49">
        <v>79</v>
      </c>
      <c r="I23" s="49">
        <v>81</v>
      </c>
      <c r="J23" s="49">
        <v>79</v>
      </c>
      <c r="K23" s="49">
        <v>84</v>
      </c>
      <c r="L23" s="49">
        <v>85</v>
      </c>
      <c r="M23" s="49">
        <v>85</v>
      </c>
      <c r="N23" s="53"/>
    </row>
    <row r="24" spans="1:14" x14ac:dyDescent="0.25">
      <c r="A24" s="8"/>
      <c r="B24" s="8"/>
      <c r="C24" s="9" t="s">
        <v>164</v>
      </c>
      <c r="D24" s="11">
        <v>0</v>
      </c>
      <c r="E24" s="11">
        <v>0</v>
      </c>
      <c r="F24" s="11">
        <v>32</v>
      </c>
      <c r="G24" s="49">
        <v>35</v>
      </c>
      <c r="H24" s="49">
        <v>50</v>
      </c>
      <c r="I24" s="49">
        <v>21</v>
      </c>
      <c r="J24" s="49">
        <v>29</v>
      </c>
      <c r="K24" s="49">
        <v>32</v>
      </c>
      <c r="L24" s="49">
        <v>27</v>
      </c>
      <c r="M24" s="49">
        <v>25</v>
      </c>
      <c r="N24" s="53"/>
    </row>
    <row r="25" spans="1:14" x14ac:dyDescent="0.25">
      <c r="A25" s="8"/>
      <c r="B25" s="8"/>
      <c r="C25" s="9" t="s">
        <v>186</v>
      </c>
      <c r="D25" s="11">
        <v>0</v>
      </c>
      <c r="E25" s="11">
        <v>0</v>
      </c>
      <c r="F25" s="11">
        <v>0</v>
      </c>
      <c r="G25" s="49">
        <v>0</v>
      </c>
      <c r="H25" s="49">
        <v>0</v>
      </c>
      <c r="I25" s="49">
        <v>0</v>
      </c>
      <c r="J25" s="49">
        <v>35</v>
      </c>
      <c r="K25" s="49">
        <v>42</v>
      </c>
      <c r="L25" s="49">
        <v>34</v>
      </c>
      <c r="M25" s="49">
        <v>72</v>
      </c>
      <c r="N25" s="53"/>
    </row>
    <row r="26" spans="1:14" x14ac:dyDescent="0.25">
      <c r="A26" s="8"/>
      <c r="B26" s="8"/>
      <c r="C26" s="9"/>
      <c r="D26" s="11"/>
      <c r="E26" s="11"/>
      <c r="F26" s="11"/>
      <c r="G26" s="11"/>
      <c r="H26" s="11"/>
      <c r="I26" s="11"/>
      <c r="J26" s="11"/>
      <c r="K26" s="11"/>
      <c r="L26" s="11"/>
      <c r="M26" s="11"/>
    </row>
    <row r="27" spans="1:14" x14ac:dyDescent="0.25">
      <c r="A27" s="8"/>
      <c r="B27" s="8"/>
      <c r="C27" s="9"/>
      <c r="D27" s="11"/>
      <c r="E27" s="11"/>
      <c r="F27" s="11"/>
      <c r="G27" s="11"/>
      <c r="H27" s="11"/>
      <c r="I27" s="11"/>
      <c r="J27" s="11"/>
      <c r="K27" s="11"/>
      <c r="L27" s="11"/>
      <c r="M27" s="11"/>
    </row>
    <row r="28" spans="1:14" x14ac:dyDescent="0.25">
      <c r="A28" s="8"/>
      <c r="B28" s="8"/>
      <c r="C28" s="9"/>
      <c r="D28" s="11"/>
      <c r="E28" s="11"/>
      <c r="F28" s="11"/>
      <c r="G28" s="11"/>
      <c r="H28" s="11"/>
      <c r="I28" s="11"/>
      <c r="J28" s="11"/>
      <c r="K28" s="11"/>
      <c r="L28" s="11"/>
      <c r="M28" s="11"/>
    </row>
    <row r="29" spans="1:14" x14ac:dyDescent="0.25">
      <c r="A29" s="8"/>
      <c r="B29" s="8"/>
      <c r="C29" s="9"/>
      <c r="D29" s="11"/>
      <c r="E29" s="11"/>
      <c r="F29" s="11"/>
      <c r="G29" s="11"/>
      <c r="H29" s="11"/>
      <c r="I29" s="11"/>
      <c r="J29" s="11"/>
      <c r="K29" s="11"/>
      <c r="L29" s="11"/>
      <c r="M29" s="11"/>
    </row>
    <row r="30" spans="1:14" x14ac:dyDescent="0.25">
      <c r="A30" s="8"/>
      <c r="B30" s="8"/>
      <c r="C30" s="9"/>
      <c r="D30" s="11"/>
      <c r="E30" s="11"/>
      <c r="F30" s="11"/>
      <c r="G30" s="11"/>
      <c r="H30" s="11"/>
      <c r="I30" s="11"/>
      <c r="J30" s="11"/>
      <c r="K30" s="11"/>
      <c r="L30" s="11"/>
      <c r="M30" s="11"/>
    </row>
    <row r="31" spans="1:14" x14ac:dyDescent="0.25">
      <c r="A31" s="8"/>
      <c r="B31" s="8"/>
      <c r="C31" s="9"/>
      <c r="D31" s="11"/>
      <c r="E31" s="11"/>
      <c r="F31" s="11"/>
      <c r="G31" s="11"/>
      <c r="H31" s="11"/>
      <c r="I31" s="11"/>
      <c r="J31" s="11"/>
      <c r="K31" s="11"/>
      <c r="L31" s="11"/>
      <c r="M31" s="11"/>
    </row>
    <row r="32" spans="1:14" x14ac:dyDescent="0.25">
      <c r="A32" s="8"/>
      <c r="B32" s="8"/>
      <c r="C32" s="9"/>
      <c r="D32" s="11"/>
      <c r="E32" s="11"/>
      <c r="F32" s="11"/>
      <c r="G32" s="11"/>
      <c r="H32" s="11"/>
      <c r="I32" s="11"/>
      <c r="J32" s="11"/>
      <c r="K32" s="11"/>
      <c r="L32" s="11"/>
      <c r="M32" s="11"/>
    </row>
    <row r="33" spans="1:14" x14ac:dyDescent="0.25">
      <c r="A33" s="8"/>
      <c r="B33" s="8"/>
      <c r="C33" s="9"/>
      <c r="D33" s="11"/>
      <c r="E33" s="11"/>
      <c r="F33" s="11"/>
      <c r="G33" s="11"/>
      <c r="H33" s="11"/>
      <c r="I33" s="11"/>
      <c r="J33" s="11"/>
      <c r="K33" s="11"/>
      <c r="L33" s="11"/>
      <c r="M33" s="11"/>
    </row>
    <row r="34" spans="1:14" x14ac:dyDescent="0.25">
      <c r="A34" s="8"/>
      <c r="B34" s="8"/>
      <c r="C34" s="9"/>
      <c r="D34" s="11"/>
      <c r="E34" s="11"/>
      <c r="F34" s="11"/>
      <c r="G34" s="11"/>
      <c r="H34" s="11"/>
      <c r="I34" s="11"/>
      <c r="J34" s="11"/>
      <c r="K34" s="11"/>
      <c r="L34" s="11"/>
      <c r="M34" s="11"/>
    </row>
    <row r="35" spans="1:14" x14ac:dyDescent="0.25">
      <c r="A35" s="8"/>
      <c r="B35" s="8"/>
      <c r="C35" s="9"/>
      <c r="D35" s="11"/>
      <c r="E35" s="11"/>
      <c r="F35" s="11"/>
      <c r="G35" s="11"/>
      <c r="H35" s="11"/>
      <c r="I35" s="11"/>
      <c r="J35" s="11"/>
      <c r="K35" s="11"/>
      <c r="L35" s="11"/>
      <c r="M35" s="11"/>
    </row>
    <row r="36" spans="1:14" x14ac:dyDescent="0.25">
      <c r="A36" s="8"/>
      <c r="B36" s="8"/>
      <c r="C36" s="9"/>
      <c r="D36" s="11"/>
      <c r="E36" s="11"/>
      <c r="F36" s="11"/>
      <c r="G36" s="11"/>
      <c r="H36" s="11"/>
      <c r="I36" s="11"/>
      <c r="J36" s="11"/>
      <c r="K36" s="11"/>
      <c r="L36" s="11"/>
      <c r="M36" s="11"/>
    </row>
    <row r="37" spans="1:14" x14ac:dyDescent="0.25">
      <c r="A37" s="8"/>
      <c r="B37" s="8"/>
      <c r="C37" s="29"/>
      <c r="D37" s="15"/>
      <c r="E37" s="15"/>
      <c r="F37" s="15"/>
      <c r="G37" s="15"/>
      <c r="H37" s="15"/>
      <c r="I37" s="15"/>
      <c r="J37" s="15"/>
      <c r="K37" s="15"/>
      <c r="L37" s="15"/>
      <c r="M37" s="15"/>
      <c r="N37" s="28"/>
    </row>
    <row r="38" spans="1:14" x14ac:dyDescent="0.25">
      <c r="A38" s="8"/>
      <c r="B38" s="8"/>
      <c r="C38" s="9"/>
      <c r="D38" s="11"/>
      <c r="E38" s="11"/>
      <c r="F38" s="11"/>
      <c r="G38" s="11"/>
      <c r="H38" s="11"/>
      <c r="I38" s="11"/>
      <c r="J38" s="11"/>
      <c r="K38" s="11"/>
      <c r="L38" s="11"/>
      <c r="M38" s="11"/>
    </row>
    <row r="39" spans="1:14" x14ac:dyDescent="0.25">
      <c r="A39" s="16" t="s">
        <v>17</v>
      </c>
      <c r="B39" s="16"/>
      <c r="C39" s="9"/>
      <c r="D39" s="11"/>
      <c r="E39" s="11"/>
      <c r="F39" s="11"/>
      <c r="G39" s="11"/>
      <c r="H39" s="11"/>
      <c r="I39" s="11"/>
      <c r="J39" s="11"/>
      <c r="K39" s="11"/>
      <c r="L39" s="11"/>
      <c r="M39" s="11"/>
      <c r="N39" s="10"/>
    </row>
    <row r="40" spans="1:14" x14ac:dyDescent="0.25">
      <c r="A40" s="8"/>
      <c r="B40" s="8"/>
      <c r="C40" s="21" t="s">
        <v>141</v>
      </c>
      <c r="D40" s="11">
        <v>4344</v>
      </c>
      <c r="E40" s="11">
        <v>4844</v>
      </c>
      <c r="F40" s="11">
        <v>5222</v>
      </c>
      <c r="G40" s="11">
        <v>4707</v>
      </c>
      <c r="H40" s="11">
        <v>4726</v>
      </c>
      <c r="I40" s="11">
        <v>4925</v>
      </c>
      <c r="J40" s="11">
        <v>4460</v>
      </c>
      <c r="K40" s="11">
        <v>4491</v>
      </c>
      <c r="L40" s="11">
        <v>5157</v>
      </c>
      <c r="M40" s="11">
        <v>5050</v>
      </c>
      <c r="N40" s="53"/>
    </row>
    <row r="41" spans="1:14" x14ac:dyDescent="0.25">
      <c r="A41" s="8"/>
      <c r="B41" s="8"/>
      <c r="C41" s="21" t="s">
        <v>140</v>
      </c>
      <c r="D41" s="11">
        <v>309</v>
      </c>
      <c r="E41" s="11">
        <v>388</v>
      </c>
      <c r="F41" s="11">
        <v>409</v>
      </c>
      <c r="G41" s="11">
        <v>309</v>
      </c>
      <c r="H41" s="11">
        <v>63</v>
      </c>
      <c r="I41" s="11">
        <v>45</v>
      </c>
      <c r="J41" s="11">
        <v>50</v>
      </c>
      <c r="K41" s="11">
        <v>30</v>
      </c>
      <c r="L41" s="11">
        <v>21</v>
      </c>
      <c r="M41" s="11">
        <v>14</v>
      </c>
      <c r="N41" s="53"/>
    </row>
    <row r="42" spans="1:14" x14ac:dyDescent="0.25">
      <c r="A42" s="8"/>
      <c r="B42" s="8"/>
      <c r="C42" s="22" t="s">
        <v>139</v>
      </c>
      <c r="D42" s="24">
        <f t="shared" ref="D42:L42" si="0">D40/(D40+D41)</f>
        <v>0.93359123146357192</v>
      </c>
      <c r="E42" s="24">
        <f t="shared" si="0"/>
        <v>0.92584097859327219</v>
      </c>
      <c r="F42" s="24">
        <f t="shared" si="0"/>
        <v>0.92736636476647127</v>
      </c>
      <c r="G42" s="24">
        <f t="shared" si="0"/>
        <v>0.9383971291866029</v>
      </c>
      <c r="H42" s="24">
        <f t="shared" si="0"/>
        <v>0.98684485278763834</v>
      </c>
      <c r="I42" s="24">
        <f t="shared" si="0"/>
        <v>0.99094567404426559</v>
      </c>
      <c r="J42" s="24">
        <f t="shared" si="0"/>
        <v>0.98891352549889133</v>
      </c>
      <c r="K42" s="24">
        <f t="shared" si="0"/>
        <v>0.99336429993364295</v>
      </c>
      <c r="L42" s="24">
        <f t="shared" si="0"/>
        <v>0.9959443800695249</v>
      </c>
      <c r="M42" s="24">
        <f t="shared" ref="M42" si="1">M40/(M40+M41)</f>
        <v>0.9972353870458136</v>
      </c>
      <c r="N42" s="28"/>
    </row>
    <row r="43" spans="1:14" x14ac:dyDescent="0.25">
      <c r="A43" s="8"/>
      <c r="B43" s="8"/>
      <c r="C43" s="21"/>
      <c r="D43" s="32"/>
      <c r="E43" s="32"/>
      <c r="F43" s="32"/>
      <c r="G43" s="32"/>
      <c r="H43" s="32"/>
      <c r="I43" s="32"/>
      <c r="J43" s="32"/>
      <c r="K43" s="32"/>
      <c r="L43" s="32"/>
      <c r="M43" s="32"/>
    </row>
    <row r="44" spans="1:14" x14ac:dyDescent="0.25">
      <c r="A44" s="16" t="s">
        <v>18</v>
      </c>
      <c r="B44" s="16"/>
      <c r="C44" s="9"/>
      <c r="D44" s="18"/>
      <c r="E44" s="18"/>
      <c r="F44" s="18"/>
      <c r="G44" s="18"/>
      <c r="H44" s="18"/>
      <c r="I44" s="18"/>
      <c r="J44" s="18"/>
      <c r="K44" s="18"/>
      <c r="L44" s="18"/>
      <c r="M44" s="18"/>
      <c r="N44" s="8"/>
    </row>
    <row r="45" spans="1:14" x14ac:dyDescent="0.25">
      <c r="A45" s="8"/>
      <c r="B45" s="8"/>
      <c r="C45" s="21" t="s">
        <v>10</v>
      </c>
      <c r="D45" s="11">
        <v>2190</v>
      </c>
      <c r="E45" s="11">
        <v>2456</v>
      </c>
      <c r="F45" s="11">
        <v>2840</v>
      </c>
      <c r="G45" s="11">
        <v>2898</v>
      </c>
      <c r="H45" s="11">
        <v>2792</v>
      </c>
      <c r="I45" s="11">
        <v>2765</v>
      </c>
      <c r="J45" s="11">
        <v>2602</v>
      </c>
      <c r="K45" s="11">
        <v>2702</v>
      </c>
      <c r="L45" s="11">
        <v>2777</v>
      </c>
      <c r="M45" s="11">
        <v>2657</v>
      </c>
      <c r="N45" s="53"/>
    </row>
    <row r="46" spans="1:14" x14ac:dyDescent="0.25">
      <c r="A46" s="8"/>
      <c r="B46" s="8"/>
      <c r="C46" s="21" t="s">
        <v>9</v>
      </c>
      <c r="D46" s="11">
        <v>2463</v>
      </c>
      <c r="E46" s="11">
        <v>2776</v>
      </c>
      <c r="F46" s="11">
        <v>2791</v>
      </c>
      <c r="G46" s="11">
        <v>2118</v>
      </c>
      <c r="H46" s="11">
        <v>1997</v>
      </c>
      <c r="I46" s="11">
        <v>2205</v>
      </c>
      <c r="J46" s="11">
        <v>1908</v>
      </c>
      <c r="K46" s="11">
        <v>1819</v>
      </c>
      <c r="L46" s="11">
        <v>2401</v>
      </c>
      <c r="M46" s="11">
        <v>2407</v>
      </c>
      <c r="N46" s="53"/>
    </row>
    <row r="47" spans="1:14" x14ac:dyDescent="0.25">
      <c r="A47" s="8"/>
      <c r="B47" s="8"/>
      <c r="C47" s="22" t="s">
        <v>11</v>
      </c>
      <c r="D47" s="24">
        <f t="shared" ref="D47:M47" si="2">D45/D5</f>
        <v>0.47066408768536427</v>
      </c>
      <c r="E47" s="24">
        <f t="shared" si="2"/>
        <v>0.4694189602446483</v>
      </c>
      <c r="F47" s="24">
        <f t="shared" si="2"/>
        <v>0.50435091458000358</v>
      </c>
      <c r="G47" s="24">
        <f t="shared" si="2"/>
        <v>0.57775119617224879</v>
      </c>
      <c r="H47" s="24">
        <f t="shared" si="2"/>
        <v>0.58300271455418673</v>
      </c>
      <c r="I47" s="24">
        <f t="shared" si="2"/>
        <v>0.55633802816901412</v>
      </c>
      <c r="J47" s="24">
        <f t="shared" si="2"/>
        <v>0.57694013303769398</v>
      </c>
      <c r="K47" s="24">
        <f t="shared" si="2"/>
        <v>0.59765538597655388</v>
      </c>
      <c r="L47" s="24">
        <f t="shared" si="2"/>
        <v>0.53630745461568174</v>
      </c>
      <c r="M47" s="24">
        <f t="shared" si="2"/>
        <v>0.52468404423380721</v>
      </c>
    </row>
    <row r="48" spans="1:14" x14ac:dyDescent="0.25">
      <c r="A48" s="16"/>
      <c r="B48" s="16"/>
      <c r="C48" s="23"/>
      <c r="D48" s="27"/>
      <c r="E48" s="27"/>
      <c r="F48" s="27"/>
      <c r="G48" s="27"/>
      <c r="H48" s="27"/>
      <c r="I48" s="27"/>
      <c r="J48" s="27"/>
      <c r="K48" s="27"/>
      <c r="L48" s="27"/>
      <c r="M48" s="27" t="s">
        <v>170</v>
      </c>
      <c r="N48" s="27"/>
    </row>
    <row r="49" spans="1:14" ht="6" customHeight="1" x14ac:dyDescent="0.25">
      <c r="A49" s="16"/>
      <c r="B49" s="16"/>
      <c r="C49" s="23"/>
      <c r="D49" s="27"/>
      <c r="E49" s="27"/>
      <c r="F49" s="27"/>
      <c r="G49" s="27"/>
      <c r="H49" s="27"/>
      <c r="I49" s="27"/>
      <c r="J49" s="27"/>
      <c r="K49" s="27"/>
      <c r="L49" s="27"/>
      <c r="M49" s="27"/>
      <c r="N49" s="27"/>
    </row>
    <row r="50" spans="1:14" ht="14" x14ac:dyDescent="0.3">
      <c r="A50" s="2" t="s">
        <v>172</v>
      </c>
      <c r="B50" s="33"/>
      <c r="C50" s="34"/>
      <c r="D50" s="33"/>
      <c r="E50" s="33"/>
      <c r="F50" s="33"/>
      <c r="G50" s="33"/>
      <c r="H50" s="33"/>
      <c r="I50" s="33"/>
      <c r="J50" s="33"/>
      <c r="K50" s="33"/>
      <c r="L50" s="33"/>
      <c r="M50" s="33"/>
    </row>
    <row r="51" spans="1:14" ht="6" customHeight="1" x14ac:dyDescent="0.25">
      <c r="A51" s="16"/>
      <c r="B51" s="16"/>
      <c r="C51" s="23"/>
      <c r="D51" s="27"/>
      <c r="E51" s="27"/>
      <c r="F51" s="27"/>
      <c r="G51" s="27"/>
      <c r="H51" s="27"/>
      <c r="I51" s="27"/>
      <c r="J51" s="27"/>
      <c r="K51" s="27"/>
      <c r="L51" s="27"/>
      <c r="M51" s="27"/>
    </row>
    <row r="52" spans="1:14" x14ac:dyDescent="0.25">
      <c r="A52" s="5"/>
      <c r="B52" s="5"/>
      <c r="C52" s="6"/>
      <c r="D52" s="7">
        <f t="shared" ref="D52:M52" si="3">D3</f>
        <v>2014</v>
      </c>
      <c r="E52" s="7">
        <f t="shared" si="3"/>
        <v>2015</v>
      </c>
      <c r="F52" s="7">
        <f t="shared" si="3"/>
        <v>2016</v>
      </c>
      <c r="G52" s="7">
        <f t="shared" si="3"/>
        <v>2017</v>
      </c>
      <c r="H52" s="7">
        <f t="shared" si="3"/>
        <v>2018</v>
      </c>
      <c r="I52" s="7">
        <f t="shared" si="3"/>
        <v>2019</v>
      </c>
      <c r="J52" s="7">
        <f t="shared" si="3"/>
        <v>2020</v>
      </c>
      <c r="K52" s="7">
        <f t="shared" si="3"/>
        <v>2021</v>
      </c>
      <c r="L52" s="7">
        <f t="shared" si="3"/>
        <v>2022</v>
      </c>
      <c r="M52" s="7">
        <f t="shared" si="3"/>
        <v>2023</v>
      </c>
    </row>
    <row r="53" spans="1:14" ht="6" customHeight="1" x14ac:dyDescent="0.25">
      <c r="A53" s="16"/>
      <c r="B53" s="16"/>
      <c r="C53" s="8"/>
      <c r="D53" s="18"/>
      <c r="E53" s="18"/>
      <c r="F53" s="18"/>
      <c r="G53" s="18"/>
      <c r="H53" s="18"/>
      <c r="I53" s="18"/>
      <c r="J53" s="18"/>
      <c r="K53" s="18"/>
      <c r="L53" s="18"/>
      <c r="M53" s="18"/>
    </row>
    <row r="54" spans="1:14" x14ac:dyDescent="0.25">
      <c r="A54" s="16" t="s">
        <v>135</v>
      </c>
      <c r="B54" s="8"/>
      <c r="C54" s="9"/>
      <c r="D54" s="14">
        <f t="shared" ref="D54:G54" si="4">SUM(D64:D73)</f>
        <v>4653</v>
      </c>
      <c r="E54" s="14">
        <f t="shared" si="4"/>
        <v>5232</v>
      </c>
      <c r="F54" s="14">
        <f t="shared" si="4"/>
        <v>5631</v>
      </c>
      <c r="G54" s="14">
        <f t="shared" si="4"/>
        <v>5016</v>
      </c>
      <c r="H54" s="14">
        <f t="shared" ref="H54:M54" si="5">SUM(H64:H73)</f>
        <v>4789</v>
      </c>
      <c r="I54" s="14">
        <f t="shared" si="5"/>
        <v>4970</v>
      </c>
      <c r="J54" s="14">
        <f t="shared" si="5"/>
        <v>4510</v>
      </c>
      <c r="K54" s="14">
        <f t="shared" si="5"/>
        <v>4521</v>
      </c>
      <c r="L54" s="14">
        <f t="shared" si="5"/>
        <v>5178</v>
      </c>
      <c r="M54" s="14">
        <f t="shared" si="5"/>
        <v>5064</v>
      </c>
    </row>
    <row r="55" spans="1:14" x14ac:dyDescent="0.25">
      <c r="A55" s="16"/>
      <c r="B55" s="16"/>
      <c r="C55" s="23"/>
      <c r="D55" s="79"/>
      <c r="E55" s="79"/>
      <c r="F55" s="79"/>
      <c r="G55" s="79"/>
      <c r="H55" s="79"/>
      <c r="I55" s="79"/>
      <c r="J55" s="79"/>
      <c r="K55" s="79"/>
      <c r="L55" s="79"/>
      <c r="M55" s="79"/>
    </row>
    <row r="56" spans="1:14" x14ac:dyDescent="0.25">
      <c r="A56" s="16" t="s">
        <v>19</v>
      </c>
      <c r="B56" s="16"/>
      <c r="C56" s="23"/>
      <c r="D56" s="80"/>
      <c r="E56" s="80"/>
      <c r="F56" s="80"/>
      <c r="G56" s="80"/>
      <c r="H56" s="80"/>
      <c r="I56" s="80"/>
      <c r="J56" s="11"/>
      <c r="K56" s="11"/>
      <c r="L56" s="11"/>
      <c r="M56" s="11"/>
    </row>
    <row r="57" spans="1:14" x14ac:dyDescent="0.25">
      <c r="A57" s="16"/>
      <c r="B57" s="16"/>
      <c r="C57" s="21" t="s">
        <v>6</v>
      </c>
      <c r="D57" s="11">
        <v>2139</v>
      </c>
      <c r="E57" s="11">
        <v>2382</v>
      </c>
      <c r="F57" s="11">
        <v>2565</v>
      </c>
      <c r="G57" s="11">
        <v>2199</v>
      </c>
      <c r="H57" s="11">
        <v>2034</v>
      </c>
      <c r="I57" s="11">
        <v>2120</v>
      </c>
      <c r="J57" s="11">
        <v>1951</v>
      </c>
      <c r="K57" s="11">
        <v>1796</v>
      </c>
      <c r="L57" s="11">
        <v>2152</v>
      </c>
      <c r="M57" s="11">
        <v>2076</v>
      </c>
      <c r="N57" s="10"/>
    </row>
    <row r="58" spans="1:14" x14ac:dyDescent="0.25">
      <c r="A58" s="16"/>
      <c r="B58" s="16"/>
      <c r="C58" s="21" t="s">
        <v>7</v>
      </c>
      <c r="D58" s="11">
        <v>2508</v>
      </c>
      <c r="E58" s="11">
        <v>2847</v>
      </c>
      <c r="F58" s="11">
        <v>3055</v>
      </c>
      <c r="G58" s="11">
        <v>2808</v>
      </c>
      <c r="H58" s="11">
        <v>2746</v>
      </c>
      <c r="I58" s="11">
        <v>2842</v>
      </c>
      <c r="J58" s="11">
        <v>2555</v>
      </c>
      <c r="K58" s="11">
        <v>2694</v>
      </c>
      <c r="L58" s="11">
        <v>2986</v>
      </c>
      <c r="M58" s="11">
        <v>2957</v>
      </c>
      <c r="N58" s="10"/>
    </row>
    <row r="59" spans="1:14" x14ac:dyDescent="0.25">
      <c r="A59" s="16"/>
      <c r="B59" s="16"/>
      <c r="C59" s="21" t="s">
        <v>168</v>
      </c>
      <c r="D59" s="11">
        <v>6</v>
      </c>
      <c r="E59" s="11">
        <v>3</v>
      </c>
      <c r="F59" s="11">
        <v>11</v>
      </c>
      <c r="G59" s="11">
        <v>9</v>
      </c>
      <c r="H59" s="11">
        <v>9</v>
      </c>
      <c r="I59" s="11">
        <v>8</v>
      </c>
      <c r="J59" s="11">
        <v>4</v>
      </c>
      <c r="K59" s="11">
        <v>31</v>
      </c>
      <c r="L59" s="11">
        <v>40</v>
      </c>
      <c r="M59" s="11">
        <v>31</v>
      </c>
      <c r="N59" s="10"/>
    </row>
    <row r="60" spans="1:14" x14ac:dyDescent="0.25">
      <c r="A60" s="8"/>
      <c r="B60" s="8"/>
      <c r="C60" s="22" t="s">
        <v>8</v>
      </c>
      <c r="D60" s="24">
        <f t="shared" ref="D60:L60" si="6">D58/SUM(D57:D59)</f>
        <v>0.53900709219858156</v>
      </c>
      <c r="E60" s="24">
        <f t="shared" si="6"/>
        <v>0.54415137614678899</v>
      </c>
      <c r="F60" s="24">
        <f t="shared" si="6"/>
        <v>0.54253240987391227</v>
      </c>
      <c r="G60" s="24">
        <f t="shared" si="6"/>
        <v>0.55980861244019142</v>
      </c>
      <c r="H60" s="24">
        <f t="shared" si="6"/>
        <v>0.57339736897055749</v>
      </c>
      <c r="I60" s="24">
        <f t="shared" si="6"/>
        <v>0.57183098591549297</v>
      </c>
      <c r="J60" s="24">
        <f t="shared" si="6"/>
        <v>0.56651884700665189</v>
      </c>
      <c r="K60" s="24">
        <f t="shared" si="6"/>
        <v>0.59588586595885862</v>
      </c>
      <c r="L60" s="24">
        <f t="shared" si="6"/>
        <v>0.57667052916183859</v>
      </c>
      <c r="M60" s="24">
        <f t="shared" ref="M60" si="7">M58/SUM(M57:M59)</f>
        <v>0.58392575039494465</v>
      </c>
      <c r="N60" s="24"/>
    </row>
    <row r="61" spans="1:14" x14ac:dyDescent="0.25">
      <c r="A61" s="16"/>
      <c r="B61" s="16"/>
      <c r="C61" s="8"/>
      <c r="D61" s="18"/>
      <c r="E61" s="18"/>
      <c r="F61" s="18"/>
      <c r="G61" s="18"/>
      <c r="H61" s="18"/>
      <c r="I61" s="18"/>
      <c r="N61" s="8"/>
    </row>
    <row r="62" spans="1:14" x14ac:dyDescent="0.25">
      <c r="A62" s="16" t="s">
        <v>20</v>
      </c>
      <c r="B62" s="16"/>
      <c r="C62" s="8"/>
    </row>
    <row r="63" spans="1:14" x14ac:dyDescent="0.25">
      <c r="B63" s="19" t="s">
        <v>2</v>
      </c>
      <c r="C63" s="19"/>
    </row>
    <row r="64" spans="1:14" x14ac:dyDescent="0.25">
      <c r="B64" s="20"/>
      <c r="C64" s="10" t="s">
        <v>183</v>
      </c>
      <c r="D64" s="11">
        <v>395</v>
      </c>
      <c r="E64" s="11">
        <v>475</v>
      </c>
      <c r="F64" s="11">
        <v>455</v>
      </c>
      <c r="G64" s="11">
        <v>388</v>
      </c>
      <c r="H64" s="11">
        <v>389</v>
      </c>
      <c r="I64" s="11">
        <v>440</v>
      </c>
      <c r="J64" s="11">
        <v>400</v>
      </c>
      <c r="K64" s="11">
        <v>425</v>
      </c>
      <c r="L64" s="11">
        <v>493</v>
      </c>
      <c r="M64" s="11">
        <v>453</v>
      </c>
      <c r="N64" s="10"/>
    </row>
    <row r="65" spans="1:14" x14ac:dyDescent="0.25">
      <c r="B65" s="19"/>
      <c r="C65" s="10" t="s">
        <v>162</v>
      </c>
      <c r="D65" s="11">
        <v>4</v>
      </c>
      <c r="E65" s="11">
        <v>10</v>
      </c>
      <c r="F65" s="11">
        <v>11</v>
      </c>
      <c r="G65" s="11">
        <v>8</v>
      </c>
      <c r="H65" s="11">
        <v>6</v>
      </c>
      <c r="I65" s="11">
        <v>14</v>
      </c>
      <c r="J65" s="11">
        <v>6</v>
      </c>
      <c r="K65" s="11">
        <v>6</v>
      </c>
      <c r="L65" s="11">
        <v>7</v>
      </c>
      <c r="M65" s="11">
        <v>7</v>
      </c>
      <c r="N65" s="10"/>
    </row>
    <row r="66" spans="1:14" x14ac:dyDescent="0.25">
      <c r="B66" s="19"/>
      <c r="C66" s="10" t="s">
        <v>165</v>
      </c>
      <c r="D66" s="11">
        <v>178</v>
      </c>
      <c r="E66" s="11">
        <v>223</v>
      </c>
      <c r="F66" s="11">
        <v>240</v>
      </c>
      <c r="G66" s="11">
        <v>202</v>
      </c>
      <c r="H66" s="11">
        <v>225</v>
      </c>
      <c r="I66" s="11">
        <v>203</v>
      </c>
      <c r="J66" s="11">
        <v>241</v>
      </c>
      <c r="K66" s="11">
        <v>254</v>
      </c>
      <c r="L66" s="11">
        <v>218</v>
      </c>
      <c r="M66" s="11">
        <v>223</v>
      </c>
      <c r="N66" s="10"/>
    </row>
    <row r="67" spans="1:14" x14ac:dyDescent="0.25">
      <c r="B67" s="19"/>
      <c r="C67" s="10" t="s">
        <v>166</v>
      </c>
      <c r="D67" s="11">
        <v>167</v>
      </c>
      <c r="E67" s="11">
        <v>211</v>
      </c>
      <c r="F67" s="11">
        <v>180</v>
      </c>
      <c r="G67" s="11">
        <v>135</v>
      </c>
      <c r="H67" s="11">
        <v>97</v>
      </c>
      <c r="I67" s="11">
        <v>135</v>
      </c>
      <c r="J67" s="11">
        <v>130</v>
      </c>
      <c r="K67" s="11">
        <v>124</v>
      </c>
      <c r="L67" s="11">
        <v>121</v>
      </c>
      <c r="M67" s="11">
        <v>148</v>
      </c>
      <c r="N67" s="10"/>
    </row>
    <row r="68" spans="1:14" x14ac:dyDescent="0.25">
      <c r="B68" s="19"/>
      <c r="C68" s="10" t="s">
        <v>3</v>
      </c>
      <c r="D68" s="11">
        <v>6</v>
      </c>
      <c r="E68" s="11">
        <v>2</v>
      </c>
      <c r="F68" s="11">
        <v>5</v>
      </c>
      <c r="G68" s="11">
        <v>3</v>
      </c>
      <c r="H68" s="11">
        <v>4</v>
      </c>
      <c r="I68" s="11">
        <v>6</v>
      </c>
      <c r="J68" s="11">
        <v>1</v>
      </c>
      <c r="K68" s="11">
        <v>1</v>
      </c>
      <c r="L68" s="11">
        <v>4</v>
      </c>
      <c r="M68" s="11">
        <v>3</v>
      </c>
      <c r="N68" s="10"/>
    </row>
    <row r="69" spans="1:14" x14ac:dyDescent="0.25">
      <c r="B69" s="19"/>
      <c r="C69" s="56" t="s">
        <v>180</v>
      </c>
      <c r="D69" s="11">
        <v>87</v>
      </c>
      <c r="E69" s="11">
        <v>106</v>
      </c>
      <c r="F69" s="11">
        <v>123</v>
      </c>
      <c r="G69" s="11">
        <v>123</v>
      </c>
      <c r="H69" s="11">
        <v>104</v>
      </c>
      <c r="I69" s="11">
        <v>119</v>
      </c>
      <c r="J69" s="11">
        <v>103</v>
      </c>
      <c r="K69" s="11">
        <v>92</v>
      </c>
      <c r="L69" s="11">
        <v>119</v>
      </c>
      <c r="M69" s="11">
        <v>98</v>
      </c>
      <c r="N69" s="10"/>
    </row>
    <row r="70" spans="1:14" x14ac:dyDescent="0.25">
      <c r="B70" s="19"/>
      <c r="C70" s="56" t="s">
        <v>181</v>
      </c>
      <c r="D70" s="11">
        <v>48</v>
      </c>
      <c r="E70" s="11">
        <v>52</v>
      </c>
      <c r="F70" s="11">
        <v>76</v>
      </c>
      <c r="G70" s="11">
        <v>71</v>
      </c>
      <c r="H70" s="11">
        <v>74</v>
      </c>
      <c r="I70" s="11">
        <v>66</v>
      </c>
      <c r="J70" s="11">
        <v>76</v>
      </c>
      <c r="K70" s="11">
        <v>94</v>
      </c>
      <c r="L70" s="11">
        <v>99</v>
      </c>
      <c r="M70" s="11">
        <v>87</v>
      </c>
      <c r="N70" s="10"/>
    </row>
    <row r="71" spans="1:14" x14ac:dyDescent="0.25">
      <c r="B71" s="19"/>
      <c r="C71" s="10" t="s">
        <v>4</v>
      </c>
      <c r="D71" s="11">
        <v>3110</v>
      </c>
      <c r="E71" s="11">
        <v>3504</v>
      </c>
      <c r="F71" s="11">
        <v>4080</v>
      </c>
      <c r="G71" s="11">
        <v>3870</v>
      </c>
      <c r="H71" s="11">
        <v>3582</v>
      </c>
      <c r="I71" s="11">
        <v>3746</v>
      </c>
      <c r="J71" s="11">
        <v>3374</v>
      </c>
      <c r="K71" s="11">
        <v>3356</v>
      </c>
      <c r="L71" s="11">
        <v>3928</v>
      </c>
      <c r="M71" s="11">
        <v>3838</v>
      </c>
      <c r="N71" s="10"/>
    </row>
    <row r="72" spans="1:14" x14ac:dyDescent="0.25">
      <c r="B72" s="19"/>
      <c r="C72" s="10" t="s">
        <v>167</v>
      </c>
      <c r="D72" s="11">
        <v>86</v>
      </c>
      <c r="E72" s="11">
        <v>36</v>
      </c>
      <c r="F72" s="11">
        <v>37</v>
      </c>
      <c r="G72" s="11">
        <v>51</v>
      </c>
      <c r="H72" s="11">
        <v>124</v>
      </c>
      <c r="I72" s="11">
        <v>121</v>
      </c>
      <c r="J72" s="11">
        <v>111</v>
      </c>
      <c r="K72" s="11">
        <v>122</v>
      </c>
      <c r="L72" s="11">
        <v>134</v>
      </c>
      <c r="M72" s="11">
        <v>138</v>
      </c>
      <c r="N72" s="10"/>
    </row>
    <row r="73" spans="1:14" x14ac:dyDescent="0.25">
      <c r="B73" s="19" t="s">
        <v>5</v>
      </c>
      <c r="C73" s="30"/>
      <c r="D73" s="15">
        <v>572</v>
      </c>
      <c r="E73" s="15">
        <v>613</v>
      </c>
      <c r="F73" s="15">
        <v>424</v>
      </c>
      <c r="G73" s="15">
        <v>165</v>
      </c>
      <c r="H73" s="15">
        <v>184</v>
      </c>
      <c r="I73" s="15">
        <v>120</v>
      </c>
      <c r="J73" s="15">
        <v>68</v>
      </c>
      <c r="K73" s="15">
        <v>47</v>
      </c>
      <c r="L73" s="15">
        <v>55</v>
      </c>
      <c r="M73" s="15">
        <v>69</v>
      </c>
      <c r="N73" s="13"/>
    </row>
    <row r="74" spans="1:14" x14ac:dyDescent="0.25">
      <c r="B74" s="19"/>
      <c r="C74" s="22" t="s">
        <v>169</v>
      </c>
      <c r="D74" s="24">
        <f t="shared" ref="D74:I74" si="8">SUM(D64:D70)/D$5</f>
        <v>0.19019987105093489</v>
      </c>
      <c r="E74" s="24">
        <f t="shared" si="8"/>
        <v>0.20623088685015289</v>
      </c>
      <c r="F74" s="24">
        <f t="shared" si="8"/>
        <v>0.193571301722607</v>
      </c>
      <c r="G74" s="24">
        <f t="shared" si="8"/>
        <v>0.1854066985645933</v>
      </c>
      <c r="H74" s="24">
        <f t="shared" si="8"/>
        <v>0.18772186260179577</v>
      </c>
      <c r="I74" s="24">
        <f t="shared" si="8"/>
        <v>0.19778672032193159</v>
      </c>
      <c r="J74" s="24">
        <f t="shared" ref="J74:K74" si="9">SUM(J64:J70)/J$5</f>
        <v>0.21219512195121951</v>
      </c>
      <c r="K74" s="24">
        <f t="shared" si="9"/>
        <v>0.22030524220305242</v>
      </c>
      <c r="L74" s="24">
        <f t="shared" ref="L74:M74" si="10">SUM(L64:L70)/L$5</f>
        <v>0.20490536886828892</v>
      </c>
      <c r="M74" s="24">
        <f t="shared" si="10"/>
        <v>0.20122432859399683</v>
      </c>
      <c r="N74" s="24"/>
    </row>
    <row r="75" spans="1:14" x14ac:dyDescent="0.25">
      <c r="B75" s="19"/>
      <c r="C75" s="22" t="s">
        <v>182</v>
      </c>
      <c r="D75" s="24">
        <f t="shared" ref="D75:M75" si="11">(+D64+D65+D67+D68+D69)/D5</f>
        <v>0.14162905652267355</v>
      </c>
      <c r="E75" s="24">
        <f t="shared" si="11"/>
        <v>0.1536697247706422</v>
      </c>
      <c r="F75" s="24">
        <f t="shared" si="11"/>
        <v>0.13745338305807139</v>
      </c>
      <c r="G75" s="24">
        <f t="shared" si="11"/>
        <v>0.13098086124401914</v>
      </c>
      <c r="H75" s="24">
        <f t="shared" si="11"/>
        <v>0.1252871163082063</v>
      </c>
      <c r="I75" s="24">
        <f t="shared" si="11"/>
        <v>0.14366197183098592</v>
      </c>
      <c r="J75" s="24">
        <f t="shared" si="11"/>
        <v>0.14190687361419069</v>
      </c>
      <c r="K75" s="24">
        <f t="shared" si="11"/>
        <v>0.14333112143331123</v>
      </c>
      <c r="L75" s="24">
        <f t="shared" si="11"/>
        <v>0.14368482039397451</v>
      </c>
      <c r="M75" s="24">
        <f t="shared" si="11"/>
        <v>0.14000789889415483</v>
      </c>
      <c r="N75" s="24"/>
    </row>
    <row r="76" spans="1:14" x14ac:dyDescent="0.25">
      <c r="A76" s="8"/>
      <c r="B76" s="8"/>
      <c r="C76" s="22" t="s">
        <v>163</v>
      </c>
      <c r="D76" s="24">
        <f t="shared" ref="D76:G76" si="12">SUM(D73)/D$5</f>
        <v>0.12293144208037825</v>
      </c>
      <c r="E76" s="24">
        <f t="shared" si="12"/>
        <v>0.11716360856269113</v>
      </c>
      <c r="F76" s="24">
        <f t="shared" si="12"/>
        <v>7.5297460486592083E-2</v>
      </c>
      <c r="G76" s="24">
        <f t="shared" si="12"/>
        <v>3.2894736842105261E-2</v>
      </c>
      <c r="H76" s="24">
        <f t="shared" ref="H76:I76" si="13">SUM(H73)/H$5</f>
        <v>3.8421382334516599E-2</v>
      </c>
      <c r="I76" s="24">
        <f t="shared" si="13"/>
        <v>2.4144869215291749E-2</v>
      </c>
      <c r="J76" s="24">
        <f t="shared" ref="J76:K76" si="14">SUM(J73)/J$5</f>
        <v>1.5077605321507761E-2</v>
      </c>
      <c r="K76" s="24">
        <f t="shared" si="14"/>
        <v>1.0395930103959301E-2</v>
      </c>
      <c r="L76" s="24">
        <f t="shared" ref="L76:M76" si="15">SUM(L73)/L$5</f>
        <v>1.0621861722672847E-2</v>
      </c>
      <c r="M76" s="24">
        <f t="shared" si="15"/>
        <v>1.3625592417061612E-2</v>
      </c>
      <c r="N76" s="24"/>
    </row>
    <row r="77" spans="1:14" x14ac:dyDescent="0.25">
      <c r="A77" s="19" t="s">
        <v>184</v>
      </c>
      <c r="B77" s="20"/>
      <c r="C77" s="4"/>
      <c r="D77" s="27"/>
      <c r="E77" s="27"/>
      <c r="F77" s="27"/>
      <c r="G77" s="27"/>
      <c r="H77" s="27"/>
      <c r="I77" s="27"/>
      <c r="J77" s="27"/>
      <c r="K77" s="27"/>
      <c r="L77" s="27"/>
      <c r="M77" s="27"/>
      <c r="N77" s="27"/>
    </row>
    <row r="78" spans="1:14" x14ac:dyDescent="0.25">
      <c r="A78" s="19" t="s">
        <v>191</v>
      </c>
      <c r="B78" s="20"/>
      <c r="C78" s="4"/>
      <c r="D78" s="27"/>
      <c r="E78" s="27"/>
      <c r="F78" s="27"/>
      <c r="G78" s="27"/>
      <c r="H78" s="27"/>
      <c r="I78" s="27"/>
      <c r="J78" s="27"/>
      <c r="K78" s="27"/>
      <c r="L78" s="27"/>
      <c r="M78" s="27"/>
      <c r="N78" s="27"/>
    </row>
    <row r="79" spans="1:14" x14ac:dyDescent="0.25">
      <c r="A79" s="19"/>
      <c r="B79" s="20"/>
      <c r="C79" s="4"/>
      <c r="D79" s="27"/>
      <c r="E79" s="27"/>
      <c r="F79" s="27"/>
      <c r="G79" s="27"/>
      <c r="H79" s="27"/>
      <c r="I79" s="27"/>
      <c r="J79" s="27"/>
      <c r="K79" s="27"/>
      <c r="L79" s="27"/>
      <c r="M79" s="27"/>
      <c r="N79" s="27"/>
    </row>
    <row r="80" spans="1:14" x14ac:dyDescent="0.25">
      <c r="A80" s="19"/>
      <c r="B80" s="4"/>
      <c r="C80" s="4"/>
      <c r="D80" s="11"/>
      <c r="E80" s="11"/>
      <c r="F80" s="11"/>
      <c r="G80" s="11"/>
      <c r="H80" s="11"/>
      <c r="I80" s="11"/>
      <c r="J80" s="11"/>
      <c r="K80" s="11"/>
      <c r="L80" s="11"/>
      <c r="M80" s="11"/>
      <c r="N80" s="11"/>
    </row>
    <row r="81" spans="1:14" x14ac:dyDescent="0.25">
      <c r="B81" s="19"/>
      <c r="C81" s="19"/>
      <c r="D81" s="11"/>
      <c r="E81" s="11"/>
      <c r="F81" s="11"/>
      <c r="G81" s="11"/>
      <c r="H81" s="11"/>
      <c r="I81" s="11"/>
      <c r="J81" s="11"/>
      <c r="K81" s="11"/>
      <c r="L81" s="11"/>
      <c r="M81" s="11"/>
    </row>
    <row r="82" spans="1:14" x14ac:dyDescent="0.25">
      <c r="B82" s="19"/>
      <c r="C82" s="19"/>
      <c r="D82" s="11"/>
      <c r="E82" s="11"/>
      <c r="F82" s="11"/>
      <c r="G82" s="11"/>
      <c r="H82" s="11"/>
      <c r="I82" s="11"/>
      <c r="J82" s="11"/>
      <c r="K82" s="11"/>
      <c r="L82" s="11"/>
      <c r="M82" s="11"/>
    </row>
    <row r="83" spans="1:14" x14ac:dyDescent="0.25">
      <c r="B83" s="19"/>
      <c r="C83" s="19"/>
      <c r="D83" s="11"/>
      <c r="E83" s="11"/>
      <c r="F83" s="11"/>
      <c r="G83" s="11"/>
      <c r="H83" s="11"/>
      <c r="I83" s="11"/>
      <c r="J83" s="11"/>
      <c r="K83" s="11"/>
      <c r="L83" s="11"/>
      <c r="M83" s="11"/>
    </row>
    <row r="84" spans="1:14" x14ac:dyDescent="0.25">
      <c r="B84" s="19"/>
      <c r="C84" s="19"/>
      <c r="D84" s="11"/>
      <c r="E84" s="11"/>
      <c r="F84" s="11"/>
      <c r="G84" s="11"/>
      <c r="H84" s="11"/>
      <c r="I84" s="11"/>
      <c r="J84" s="11"/>
      <c r="K84" s="11"/>
      <c r="L84" s="11"/>
      <c r="M84" s="11"/>
    </row>
    <row r="85" spans="1:14" x14ac:dyDescent="0.25">
      <c r="B85" s="19"/>
      <c r="C85" s="19"/>
      <c r="D85" s="11"/>
      <c r="E85" s="11"/>
      <c r="F85" s="11"/>
      <c r="G85" s="11"/>
      <c r="H85" s="11"/>
      <c r="I85" s="11"/>
      <c r="J85" s="11"/>
      <c r="K85" s="11"/>
      <c r="L85" s="11"/>
      <c r="M85" s="11"/>
    </row>
    <row r="86" spans="1:14" x14ac:dyDescent="0.25">
      <c r="B86" s="19"/>
      <c r="C86" s="19"/>
      <c r="D86" s="11"/>
      <c r="E86" s="11"/>
      <c r="F86" s="11"/>
      <c r="G86" s="11"/>
      <c r="H86" s="11"/>
      <c r="I86" s="11"/>
      <c r="J86" s="11"/>
      <c r="K86" s="11"/>
      <c r="L86" s="11"/>
      <c r="M86" s="11"/>
    </row>
    <row r="87" spans="1:14" x14ac:dyDescent="0.25">
      <c r="B87" s="19"/>
      <c r="C87" s="19"/>
      <c r="D87" s="11"/>
      <c r="E87" s="11"/>
      <c r="F87" s="11"/>
      <c r="G87" s="11"/>
      <c r="H87" s="11"/>
      <c r="I87" s="11"/>
      <c r="J87" s="11"/>
      <c r="K87" s="11"/>
      <c r="L87" s="11"/>
      <c r="M87" s="11"/>
    </row>
    <row r="88" spans="1:14" x14ac:dyDescent="0.25">
      <c r="B88" s="19"/>
      <c r="C88" s="19"/>
      <c r="D88" s="11"/>
      <c r="E88" s="11"/>
      <c r="F88" s="11"/>
      <c r="G88" s="11"/>
      <c r="H88" s="11"/>
      <c r="I88" s="11"/>
      <c r="J88" s="11"/>
      <c r="K88" s="11"/>
      <c r="L88" s="11"/>
      <c r="M88" s="11"/>
    </row>
    <row r="89" spans="1:14" x14ac:dyDescent="0.25">
      <c r="B89" s="19"/>
      <c r="C89" s="19"/>
      <c r="D89" s="11"/>
      <c r="E89" s="11"/>
      <c r="F89" s="11"/>
      <c r="G89" s="11"/>
      <c r="H89" s="11"/>
      <c r="I89" s="11"/>
      <c r="J89" s="11"/>
      <c r="K89" s="11"/>
      <c r="L89" s="11"/>
      <c r="M89" s="11"/>
      <c r="N89" s="10"/>
    </row>
    <row r="90" spans="1:14" x14ac:dyDescent="0.25">
      <c r="B90" s="19"/>
      <c r="C90" s="19"/>
      <c r="D90" s="11"/>
      <c r="E90" s="11"/>
      <c r="F90" s="11"/>
      <c r="G90" s="11"/>
      <c r="H90" s="11"/>
      <c r="I90" s="11"/>
      <c r="J90" s="11"/>
      <c r="K90" s="11"/>
      <c r="L90" s="11"/>
      <c r="M90" s="11"/>
      <c r="N90" s="10"/>
    </row>
    <row r="91" spans="1:14" ht="5.25" customHeight="1" x14ac:dyDescent="0.25">
      <c r="B91" s="19"/>
      <c r="C91" s="19"/>
      <c r="D91" s="11"/>
      <c r="E91" s="11"/>
      <c r="F91" s="11"/>
      <c r="G91" s="11"/>
      <c r="H91" s="11"/>
      <c r="I91" s="11"/>
      <c r="J91" s="11"/>
      <c r="K91" s="11"/>
      <c r="L91" s="11"/>
      <c r="M91" s="11"/>
      <c r="N91" s="10"/>
    </row>
    <row r="92" spans="1:14" x14ac:dyDescent="0.25">
      <c r="M92" s="27" t="s">
        <v>170</v>
      </c>
    </row>
    <row r="93" spans="1:14" ht="14" x14ac:dyDescent="0.3">
      <c r="A93" s="2" t="s">
        <v>173</v>
      </c>
      <c r="B93" s="35"/>
      <c r="C93" s="35"/>
      <c r="D93" s="35"/>
      <c r="E93" s="35"/>
      <c r="F93" s="35"/>
      <c r="G93" s="35"/>
      <c r="H93" s="35"/>
      <c r="I93" s="35"/>
      <c r="J93" s="35"/>
      <c r="K93" s="35"/>
      <c r="L93" s="35"/>
      <c r="M93" s="35"/>
    </row>
    <row r="94" spans="1:14" ht="6" customHeight="1" x14ac:dyDescent="0.3">
      <c r="A94" s="2"/>
      <c r="B94" s="35"/>
      <c r="C94" s="35"/>
      <c r="D94" s="35"/>
      <c r="E94" s="35"/>
      <c r="F94" s="35"/>
      <c r="G94" s="35"/>
      <c r="H94" s="35"/>
      <c r="I94" s="35"/>
      <c r="J94" s="35"/>
      <c r="K94" s="35"/>
      <c r="L94" s="35"/>
      <c r="M94" s="35"/>
    </row>
    <row r="95" spans="1:14" x14ac:dyDescent="0.25">
      <c r="A95" s="5"/>
      <c r="B95" s="5"/>
      <c r="C95" s="6"/>
      <c r="D95" s="7">
        <f t="shared" ref="D95:M95" si="16">D3</f>
        <v>2014</v>
      </c>
      <c r="E95" s="7">
        <f t="shared" si="16"/>
        <v>2015</v>
      </c>
      <c r="F95" s="7">
        <f t="shared" si="16"/>
        <v>2016</v>
      </c>
      <c r="G95" s="7">
        <f t="shared" si="16"/>
        <v>2017</v>
      </c>
      <c r="H95" s="7">
        <f t="shared" si="16"/>
        <v>2018</v>
      </c>
      <c r="I95" s="7">
        <f t="shared" si="16"/>
        <v>2019</v>
      </c>
      <c r="J95" s="7">
        <f t="shared" si="16"/>
        <v>2020</v>
      </c>
      <c r="K95" s="7">
        <f t="shared" si="16"/>
        <v>2021</v>
      </c>
      <c r="L95" s="7">
        <f t="shared" si="16"/>
        <v>2022</v>
      </c>
      <c r="M95" s="7">
        <f t="shared" si="16"/>
        <v>2023</v>
      </c>
    </row>
    <row r="96" spans="1:14" ht="6" customHeight="1" x14ac:dyDescent="0.25">
      <c r="B96" s="19"/>
      <c r="C96" s="19"/>
      <c r="D96" s="11"/>
      <c r="E96" s="11"/>
      <c r="F96" s="11"/>
      <c r="G96" s="11"/>
      <c r="H96" s="11"/>
      <c r="I96" s="11"/>
      <c r="J96" s="11"/>
      <c r="K96" s="11"/>
      <c r="L96" s="11"/>
      <c r="M96" s="11"/>
    </row>
    <row r="97" spans="1:14" x14ac:dyDescent="0.25">
      <c r="A97" s="16" t="s">
        <v>135</v>
      </c>
      <c r="B97" s="8"/>
      <c r="C97" s="9"/>
      <c r="D97" s="14">
        <f t="shared" ref="D97:J97" si="17">SUM(D106:D110)</f>
        <v>4653</v>
      </c>
      <c r="E97" s="14">
        <f t="shared" si="17"/>
        <v>5232</v>
      </c>
      <c r="F97" s="14">
        <f t="shared" si="17"/>
        <v>5631</v>
      </c>
      <c r="G97" s="14">
        <f t="shared" si="17"/>
        <v>5016</v>
      </c>
      <c r="H97" s="14">
        <f t="shared" si="17"/>
        <v>4789</v>
      </c>
      <c r="I97" s="14">
        <f t="shared" si="17"/>
        <v>4970</v>
      </c>
      <c r="J97" s="14">
        <f t="shared" si="17"/>
        <v>4510</v>
      </c>
      <c r="K97" s="14">
        <f>SUM(K106:K110)</f>
        <v>4521</v>
      </c>
      <c r="L97" s="14">
        <f t="shared" ref="L97" si="18">SUM(L106:L110)</f>
        <v>5178</v>
      </c>
      <c r="M97" s="14">
        <f t="shared" ref="M97" si="19">SUM(M106:M110)</f>
        <v>5064</v>
      </c>
      <c r="N97" s="14"/>
    </row>
    <row r="98" spans="1:14" ht="12.75" customHeight="1" x14ac:dyDescent="0.25">
      <c r="A98" s="16"/>
      <c r="B98" s="8"/>
      <c r="C98" s="9"/>
      <c r="D98" s="14"/>
      <c r="E98" s="14"/>
      <c r="F98" s="14"/>
      <c r="G98" s="14"/>
      <c r="H98" s="14"/>
      <c r="I98" s="14"/>
      <c r="J98" s="14"/>
      <c r="K98" s="14"/>
      <c r="L98" s="14"/>
      <c r="M98" s="14"/>
    </row>
    <row r="99" spans="1:14" ht="12.75" customHeight="1" x14ac:dyDescent="0.25">
      <c r="A99" s="16" t="s">
        <v>175</v>
      </c>
      <c r="N99" s="17"/>
    </row>
    <row r="100" spans="1:14" ht="12.75" customHeight="1" x14ac:dyDescent="0.25">
      <c r="C100" s="21" t="s">
        <v>176</v>
      </c>
      <c r="D100" s="11">
        <v>1145</v>
      </c>
      <c r="E100" s="11">
        <v>1260</v>
      </c>
      <c r="F100" s="11">
        <v>1354</v>
      </c>
      <c r="G100" s="11">
        <v>1140</v>
      </c>
      <c r="H100" s="11">
        <v>1009</v>
      </c>
      <c r="I100" s="11">
        <v>1083</v>
      </c>
      <c r="J100" s="11">
        <v>968</v>
      </c>
      <c r="K100" s="11">
        <v>870</v>
      </c>
      <c r="L100" s="11">
        <v>1063</v>
      </c>
      <c r="M100" s="11">
        <v>1034</v>
      </c>
      <c r="N100" s="17"/>
    </row>
    <row r="101" spans="1:14" ht="12.75" customHeight="1" x14ac:dyDescent="0.25">
      <c r="C101" s="21" t="s">
        <v>177</v>
      </c>
      <c r="D101" s="11">
        <v>3508</v>
      </c>
      <c r="E101" s="11">
        <v>3972</v>
      </c>
      <c r="F101" s="11">
        <v>4277</v>
      </c>
      <c r="G101" s="11">
        <v>3876</v>
      </c>
      <c r="H101" s="11">
        <v>3780</v>
      </c>
      <c r="I101" s="11">
        <v>3887</v>
      </c>
      <c r="J101" s="11">
        <v>3542</v>
      </c>
      <c r="K101" s="11">
        <v>3651</v>
      </c>
      <c r="L101" s="11">
        <v>4115</v>
      </c>
      <c r="M101" s="11">
        <v>4030</v>
      </c>
      <c r="N101" s="17"/>
    </row>
    <row r="102" spans="1:14" ht="12.75" customHeight="1" x14ac:dyDescent="0.25">
      <c r="C102" s="22" t="s">
        <v>178</v>
      </c>
      <c r="D102" s="24">
        <f t="shared" ref="D102:I102" si="20">D100/SUM(D100:D101)</f>
        <v>0.24607779926928863</v>
      </c>
      <c r="E102" s="24">
        <f t="shared" si="20"/>
        <v>0.24082568807339449</v>
      </c>
      <c r="F102" s="24">
        <f t="shared" si="20"/>
        <v>0.24045462617652283</v>
      </c>
      <c r="G102" s="24">
        <f t="shared" si="20"/>
        <v>0.22727272727272727</v>
      </c>
      <c r="H102" s="24">
        <f t="shared" si="20"/>
        <v>0.21069116725830028</v>
      </c>
      <c r="I102" s="24">
        <f t="shared" si="20"/>
        <v>0.21790744466800804</v>
      </c>
      <c r="J102" s="24">
        <f t="shared" ref="J102:L102" si="21">J100/SUM(J100:J101)</f>
        <v>0.21463414634146341</v>
      </c>
      <c r="K102" s="24">
        <f t="shared" si="21"/>
        <v>0.19243530192435301</v>
      </c>
      <c r="L102" s="24">
        <f t="shared" si="21"/>
        <v>0.20529161838547702</v>
      </c>
      <c r="M102" s="24">
        <f t="shared" ref="M102" si="22">M100/SUM(M100:M101)</f>
        <v>0.20418641390205372</v>
      </c>
      <c r="N102" s="17"/>
    </row>
    <row r="103" spans="1:14" ht="12.75" customHeight="1" x14ac:dyDescent="0.25">
      <c r="A103" s="21" t="s">
        <v>179</v>
      </c>
      <c r="D103" s="14"/>
      <c r="E103" s="27"/>
      <c r="F103" s="27"/>
      <c r="G103" s="27"/>
      <c r="H103" s="27"/>
      <c r="I103" s="27"/>
      <c r="J103" s="27"/>
      <c r="K103" s="27"/>
      <c r="L103" s="27"/>
      <c r="M103" s="27"/>
      <c r="N103" s="17"/>
    </row>
    <row r="104" spans="1:14" ht="12.75" customHeight="1" x14ac:dyDescent="0.25">
      <c r="A104" s="16"/>
      <c r="B104" s="8"/>
      <c r="C104" s="9"/>
      <c r="D104" s="14"/>
      <c r="E104" s="14"/>
      <c r="F104" s="14"/>
      <c r="G104" s="14"/>
      <c r="H104" s="14"/>
      <c r="I104" s="14"/>
      <c r="J104" s="14"/>
      <c r="K104" s="14"/>
      <c r="L104" s="14"/>
      <c r="M104" s="14"/>
      <c r="N104" s="17"/>
    </row>
    <row r="105" spans="1:14" x14ac:dyDescent="0.25">
      <c r="A105" s="16" t="s">
        <v>185</v>
      </c>
      <c r="B105" s="16"/>
      <c r="C105" s="8"/>
      <c r="D105" s="11"/>
      <c r="E105" s="11"/>
      <c r="F105" s="11"/>
      <c r="G105" s="11"/>
      <c r="H105" s="11"/>
      <c r="I105" s="11"/>
      <c r="J105" s="11"/>
      <c r="K105" s="11"/>
      <c r="L105" s="11"/>
      <c r="M105" s="11"/>
      <c r="N105" s="10"/>
    </row>
    <row r="106" spans="1:14" x14ac:dyDescent="0.25">
      <c r="A106" s="16"/>
      <c r="B106" s="16"/>
      <c r="C106" s="8" t="s">
        <v>22</v>
      </c>
      <c r="D106" s="47">
        <v>2190</v>
      </c>
      <c r="E106" s="47">
        <v>2456</v>
      </c>
      <c r="F106" s="47">
        <v>2840</v>
      </c>
      <c r="G106" s="47">
        <v>2898</v>
      </c>
      <c r="H106" s="47">
        <v>2792</v>
      </c>
      <c r="I106" s="47">
        <v>2765</v>
      </c>
      <c r="J106" s="47">
        <v>2602</v>
      </c>
      <c r="K106" s="47">
        <v>2702</v>
      </c>
      <c r="L106" s="47">
        <v>2777</v>
      </c>
      <c r="M106" s="47">
        <v>2657</v>
      </c>
      <c r="N106" s="10"/>
    </row>
    <row r="107" spans="1:14" x14ac:dyDescent="0.25">
      <c r="A107" s="16"/>
      <c r="B107" s="16"/>
      <c r="C107" s="8" t="s">
        <v>132</v>
      </c>
      <c r="D107" s="47">
        <v>1632</v>
      </c>
      <c r="E107" s="47">
        <v>1860</v>
      </c>
      <c r="F107" s="47">
        <v>2051</v>
      </c>
      <c r="G107" s="47">
        <v>1673</v>
      </c>
      <c r="H107" s="47">
        <v>1529</v>
      </c>
      <c r="I107" s="47">
        <v>1739</v>
      </c>
      <c r="J107" s="47">
        <v>1544</v>
      </c>
      <c r="K107" s="47">
        <v>1421</v>
      </c>
      <c r="L107" s="47">
        <v>1963</v>
      </c>
      <c r="M107" s="47">
        <v>1977</v>
      </c>
      <c r="N107" s="10"/>
    </row>
    <row r="108" spans="1:14" x14ac:dyDescent="0.25">
      <c r="A108" s="16"/>
      <c r="B108" s="16"/>
      <c r="C108" s="8" t="s">
        <v>133</v>
      </c>
      <c r="D108" s="47">
        <v>257</v>
      </c>
      <c r="E108" s="47">
        <v>301</v>
      </c>
      <c r="F108" s="47">
        <v>312</v>
      </c>
      <c r="G108" s="47">
        <v>275</v>
      </c>
      <c r="H108" s="47">
        <v>280</v>
      </c>
      <c r="I108" s="47">
        <v>344</v>
      </c>
      <c r="J108" s="47">
        <v>295</v>
      </c>
      <c r="K108" s="47">
        <v>344</v>
      </c>
      <c r="L108" s="47">
        <v>380</v>
      </c>
      <c r="M108" s="47">
        <v>357</v>
      </c>
      <c r="N108" s="10"/>
    </row>
    <row r="109" spans="1:14" x14ac:dyDescent="0.25">
      <c r="A109" s="16"/>
      <c r="B109" s="16"/>
      <c r="C109" s="8" t="s">
        <v>134</v>
      </c>
      <c r="D109" s="47">
        <v>2</v>
      </c>
      <c r="E109" s="47">
        <v>2</v>
      </c>
      <c r="F109" s="47">
        <v>4</v>
      </c>
      <c r="G109" s="47">
        <v>5</v>
      </c>
      <c r="H109" s="47">
        <v>4</v>
      </c>
      <c r="I109" s="47">
        <v>2</v>
      </c>
      <c r="J109" s="47">
        <v>1</v>
      </c>
      <c r="K109" s="47">
        <v>7</v>
      </c>
      <c r="L109" s="47">
        <v>3</v>
      </c>
      <c r="M109" s="47">
        <v>4</v>
      </c>
      <c r="N109" s="10"/>
    </row>
    <row r="110" spans="1:14" x14ac:dyDescent="0.25">
      <c r="A110" s="16"/>
      <c r="B110" s="16"/>
      <c r="C110" s="75" t="s">
        <v>171</v>
      </c>
      <c r="D110" s="76">
        <v>572</v>
      </c>
      <c r="E110" s="76">
        <v>613</v>
      </c>
      <c r="F110" s="76">
        <v>424</v>
      </c>
      <c r="G110" s="76">
        <v>165</v>
      </c>
      <c r="H110" s="76">
        <v>184</v>
      </c>
      <c r="I110" s="76">
        <v>120</v>
      </c>
      <c r="J110" s="76">
        <v>68</v>
      </c>
      <c r="K110" s="76">
        <v>47</v>
      </c>
      <c r="L110" s="76">
        <v>55</v>
      </c>
      <c r="M110" s="76">
        <v>69</v>
      </c>
      <c r="N110" s="53"/>
    </row>
    <row r="111" spans="1:14" x14ac:dyDescent="0.25">
      <c r="A111" s="16"/>
      <c r="B111" s="16"/>
      <c r="C111" s="8"/>
      <c r="D111" s="53"/>
      <c r="E111" s="53"/>
      <c r="F111" s="53"/>
      <c r="G111" s="53"/>
      <c r="H111" s="53"/>
      <c r="I111" s="53"/>
      <c r="J111" s="53"/>
      <c r="K111" s="53"/>
      <c r="L111" s="53"/>
      <c r="M111" s="53"/>
      <c r="N111" s="53"/>
    </row>
    <row r="112" spans="1:14" x14ac:dyDescent="0.25">
      <c r="A112" s="16"/>
      <c r="B112" s="16"/>
      <c r="C112" s="8"/>
    </row>
    <row r="113" spans="1:3" x14ac:dyDescent="0.25">
      <c r="A113" s="16"/>
      <c r="B113" s="16"/>
      <c r="C113" s="8"/>
    </row>
    <row r="114" spans="1:3" x14ac:dyDescent="0.25">
      <c r="A114" s="16"/>
      <c r="B114" s="16"/>
      <c r="C114" s="8"/>
    </row>
    <row r="115" spans="1:3" x14ac:dyDescent="0.25">
      <c r="A115" s="16"/>
      <c r="B115" s="16"/>
      <c r="C115" s="8"/>
    </row>
    <row r="116" spans="1:3" x14ac:dyDescent="0.25">
      <c r="A116" s="16"/>
      <c r="B116" s="16"/>
      <c r="C116" s="8"/>
    </row>
    <row r="117" spans="1:3" x14ac:dyDescent="0.25">
      <c r="A117" s="16"/>
      <c r="B117" s="16"/>
      <c r="C117" s="8"/>
    </row>
    <row r="118" spans="1:3" x14ac:dyDescent="0.25">
      <c r="A118" s="16"/>
      <c r="B118" s="16"/>
      <c r="C118" s="8"/>
    </row>
    <row r="119" spans="1:3" x14ac:dyDescent="0.25">
      <c r="A119" s="16"/>
      <c r="B119" s="16"/>
      <c r="C119" s="8"/>
    </row>
    <row r="120" spans="1:3" x14ac:dyDescent="0.25">
      <c r="A120" s="16"/>
      <c r="B120" s="16"/>
      <c r="C120" s="8"/>
    </row>
    <row r="121" spans="1:3" x14ac:dyDescent="0.25">
      <c r="A121" s="16"/>
      <c r="B121" s="16"/>
      <c r="C121" s="8"/>
    </row>
    <row r="122" spans="1:3" x14ac:dyDescent="0.25">
      <c r="A122" s="16"/>
      <c r="B122" s="16"/>
      <c r="C122" s="8"/>
    </row>
    <row r="123" spans="1:3" x14ac:dyDescent="0.25">
      <c r="A123" s="16"/>
      <c r="B123" s="16"/>
      <c r="C123" s="8"/>
    </row>
    <row r="124" spans="1:3" x14ac:dyDescent="0.25">
      <c r="A124" s="16"/>
      <c r="B124" s="16"/>
      <c r="C124" s="8"/>
    </row>
    <row r="125" spans="1:3" x14ac:dyDescent="0.25">
      <c r="A125" s="16"/>
      <c r="B125" s="16"/>
      <c r="C125" s="8"/>
    </row>
    <row r="126" spans="1:3" x14ac:dyDescent="0.25">
      <c r="A126" s="16"/>
      <c r="B126" s="16"/>
      <c r="C126" s="8"/>
    </row>
    <row r="127" spans="1:3" x14ac:dyDescent="0.25">
      <c r="A127" s="16"/>
      <c r="B127" s="16"/>
      <c r="C127" s="8"/>
    </row>
    <row r="128" spans="1:3" x14ac:dyDescent="0.25">
      <c r="A128" s="16"/>
      <c r="B128" s="16"/>
      <c r="C128" s="8"/>
    </row>
    <row r="129" spans="1:14" x14ac:dyDescent="0.25">
      <c r="A129" s="31"/>
      <c r="B129" s="31"/>
      <c r="C129" s="12"/>
      <c r="D129" s="28"/>
      <c r="E129" s="28"/>
      <c r="F129" s="28"/>
      <c r="G129" s="28"/>
      <c r="H129" s="28"/>
      <c r="I129" s="28"/>
      <c r="J129" s="28"/>
      <c r="K129" s="28"/>
      <c r="L129" s="28"/>
      <c r="M129" s="28"/>
      <c r="N129" s="28"/>
    </row>
    <row r="130" spans="1:14" x14ac:dyDescent="0.25">
      <c r="A130" s="16"/>
      <c r="B130" s="16"/>
      <c r="C130" s="8"/>
      <c r="M130" s="27" t="s">
        <v>170</v>
      </c>
    </row>
    <row r="131" spans="1:14" ht="14" x14ac:dyDescent="0.3">
      <c r="A131" s="2" t="s">
        <v>172</v>
      </c>
      <c r="B131" s="35"/>
      <c r="C131" s="35"/>
      <c r="D131" s="35"/>
      <c r="E131" s="35"/>
      <c r="F131" s="35"/>
      <c r="G131" s="35"/>
      <c r="H131" s="35"/>
      <c r="I131" s="35"/>
      <c r="J131" s="35"/>
      <c r="K131" s="35"/>
      <c r="L131" s="35"/>
      <c r="M131" s="35"/>
    </row>
    <row r="132" spans="1:14" ht="6" customHeight="1" x14ac:dyDescent="0.25"/>
    <row r="133" spans="1:14" x14ac:dyDescent="0.25">
      <c r="A133" s="5"/>
      <c r="B133" s="5"/>
      <c r="C133" s="6"/>
      <c r="D133" s="7">
        <f t="shared" ref="D133:M133" si="23">D3</f>
        <v>2014</v>
      </c>
      <c r="E133" s="7">
        <f t="shared" si="23"/>
        <v>2015</v>
      </c>
      <c r="F133" s="7">
        <f t="shared" si="23"/>
        <v>2016</v>
      </c>
      <c r="G133" s="7">
        <f t="shared" si="23"/>
        <v>2017</v>
      </c>
      <c r="H133" s="7">
        <f t="shared" si="23"/>
        <v>2018</v>
      </c>
      <c r="I133" s="7">
        <f t="shared" si="23"/>
        <v>2019</v>
      </c>
      <c r="J133" s="7">
        <f t="shared" si="23"/>
        <v>2020</v>
      </c>
      <c r="K133" s="7">
        <f t="shared" si="23"/>
        <v>2021</v>
      </c>
      <c r="L133" s="7">
        <f t="shared" si="23"/>
        <v>2022</v>
      </c>
      <c r="M133" s="7">
        <f t="shared" si="23"/>
        <v>2023</v>
      </c>
      <c r="N133" s="8"/>
    </row>
    <row r="134" spans="1:14" ht="6" customHeight="1" x14ac:dyDescent="0.25">
      <c r="A134" s="16"/>
      <c r="B134" s="16"/>
      <c r="C134" s="8"/>
      <c r="D134" s="18"/>
      <c r="E134" s="18"/>
      <c r="F134" s="18"/>
      <c r="G134" s="18"/>
      <c r="H134" s="18"/>
      <c r="I134" s="18"/>
      <c r="J134" s="18"/>
      <c r="K134" s="18"/>
      <c r="L134" s="18"/>
      <c r="M134" s="18"/>
      <c r="N134" s="8"/>
    </row>
    <row r="135" spans="1:14" x14ac:dyDescent="0.25">
      <c r="A135" s="16" t="s">
        <v>135</v>
      </c>
      <c r="B135" s="8"/>
      <c r="C135" s="9"/>
      <c r="D135" s="14">
        <f t="shared" ref="D135:L135" si="24">SUM(D138:D148)</f>
        <v>4653</v>
      </c>
      <c r="E135" s="14">
        <f t="shared" si="24"/>
        <v>5232</v>
      </c>
      <c r="F135" s="14">
        <f t="shared" si="24"/>
        <v>5631</v>
      </c>
      <c r="G135" s="14">
        <f t="shared" si="24"/>
        <v>5016</v>
      </c>
      <c r="H135" s="14">
        <f t="shared" si="24"/>
        <v>4789</v>
      </c>
      <c r="I135" s="14">
        <f t="shared" si="24"/>
        <v>4970</v>
      </c>
      <c r="J135" s="14">
        <f t="shared" si="24"/>
        <v>4510</v>
      </c>
      <c r="K135" s="14">
        <f t="shared" si="24"/>
        <v>4521</v>
      </c>
      <c r="L135" s="14">
        <f t="shared" si="24"/>
        <v>5178</v>
      </c>
      <c r="M135" s="14">
        <f t="shared" ref="M135" si="25">SUM(M138:M148)</f>
        <v>5064</v>
      </c>
      <c r="N135" s="14"/>
    </row>
    <row r="136" spans="1:14" x14ac:dyDescent="0.25">
      <c r="A136" s="16"/>
      <c r="B136" s="8"/>
      <c r="C136" s="9"/>
      <c r="D136" s="14"/>
      <c r="E136" s="14"/>
      <c r="F136" s="14"/>
      <c r="G136" s="14"/>
      <c r="H136" s="14"/>
      <c r="I136" s="14"/>
      <c r="J136" s="14"/>
      <c r="K136" s="14"/>
      <c r="L136" s="14"/>
      <c r="M136" s="14"/>
      <c r="N136" s="17"/>
    </row>
    <row r="137" spans="1:14" x14ac:dyDescent="0.25">
      <c r="A137" s="16" t="s">
        <v>21</v>
      </c>
      <c r="D137" s="53"/>
      <c r="E137" s="53"/>
      <c r="F137" s="53"/>
      <c r="G137" s="53"/>
      <c r="H137" s="53"/>
      <c r="I137" s="53"/>
      <c r="J137" s="53"/>
      <c r="K137" s="53"/>
      <c r="L137" s="53"/>
      <c r="M137" s="53"/>
      <c r="N137" s="53"/>
    </row>
    <row r="138" spans="1:14" x14ac:dyDescent="0.25">
      <c r="C138" s="81">
        <v>0</v>
      </c>
      <c r="D138" s="11">
        <v>132</v>
      </c>
      <c r="E138" s="11">
        <v>138</v>
      </c>
      <c r="F138" s="11">
        <v>68</v>
      </c>
      <c r="G138" s="11">
        <v>3</v>
      </c>
      <c r="H138" s="11">
        <v>0</v>
      </c>
      <c r="I138" s="11">
        <v>0</v>
      </c>
      <c r="J138" s="11">
        <v>0</v>
      </c>
      <c r="K138" s="11">
        <v>0</v>
      </c>
      <c r="L138" s="11">
        <v>0</v>
      </c>
      <c r="M138" s="11">
        <v>0</v>
      </c>
      <c r="N138" s="11"/>
    </row>
    <row r="139" spans="1:14" x14ac:dyDescent="0.25">
      <c r="C139" s="81" t="s">
        <v>138</v>
      </c>
      <c r="D139" s="11">
        <v>177</v>
      </c>
      <c r="E139" s="11">
        <v>250</v>
      </c>
      <c r="F139" s="11">
        <v>341</v>
      </c>
      <c r="G139" s="11">
        <v>306</v>
      </c>
      <c r="H139" s="11">
        <v>63</v>
      </c>
      <c r="I139" s="11">
        <v>45</v>
      </c>
      <c r="J139" s="11">
        <v>50</v>
      </c>
      <c r="K139" s="11">
        <v>30</v>
      </c>
      <c r="L139" s="11">
        <v>21</v>
      </c>
      <c r="M139" s="11">
        <v>14</v>
      </c>
      <c r="N139" s="11"/>
    </row>
    <row r="140" spans="1:14" x14ac:dyDescent="0.25">
      <c r="C140" s="81">
        <v>12</v>
      </c>
      <c r="D140" s="11">
        <v>143</v>
      </c>
      <c r="E140" s="11">
        <v>70</v>
      </c>
      <c r="F140" s="11">
        <v>150</v>
      </c>
      <c r="G140" s="11">
        <v>104</v>
      </c>
      <c r="H140" s="11">
        <v>118</v>
      </c>
      <c r="I140" s="11">
        <v>97</v>
      </c>
      <c r="J140" s="11">
        <v>76</v>
      </c>
      <c r="K140" s="11">
        <v>96</v>
      </c>
      <c r="L140" s="11">
        <v>146</v>
      </c>
      <c r="M140" s="11">
        <v>138</v>
      </c>
      <c r="N140" s="11"/>
    </row>
    <row r="141" spans="1:14" x14ac:dyDescent="0.25">
      <c r="C141" s="81">
        <v>13</v>
      </c>
      <c r="D141" s="11">
        <v>282</v>
      </c>
      <c r="E141" s="11">
        <v>127</v>
      </c>
      <c r="F141" s="11">
        <v>205</v>
      </c>
      <c r="G141" s="11">
        <v>183</v>
      </c>
      <c r="H141" s="11">
        <v>220</v>
      </c>
      <c r="I141" s="11">
        <v>182</v>
      </c>
      <c r="J141" s="11">
        <v>162</v>
      </c>
      <c r="K141" s="11">
        <v>156</v>
      </c>
      <c r="L141" s="11">
        <v>233</v>
      </c>
      <c r="M141" s="11">
        <v>215</v>
      </c>
      <c r="N141" s="11"/>
    </row>
    <row r="142" spans="1:14" x14ac:dyDescent="0.25">
      <c r="C142" s="81">
        <v>14</v>
      </c>
      <c r="D142" s="11">
        <v>982</v>
      </c>
      <c r="E142" s="11">
        <v>472</v>
      </c>
      <c r="F142" s="11">
        <v>597</v>
      </c>
      <c r="G142" s="11">
        <v>515</v>
      </c>
      <c r="H142" s="11">
        <v>599</v>
      </c>
      <c r="I142" s="11">
        <v>586</v>
      </c>
      <c r="J142" s="11">
        <v>528</v>
      </c>
      <c r="K142" s="11">
        <v>668</v>
      </c>
      <c r="L142" s="11">
        <v>876</v>
      </c>
      <c r="M142" s="11">
        <v>766</v>
      </c>
      <c r="N142" s="11"/>
    </row>
    <row r="143" spans="1:14" x14ac:dyDescent="0.25">
      <c r="C143" s="81">
        <v>15</v>
      </c>
      <c r="D143" s="11">
        <v>1353</v>
      </c>
      <c r="E143" s="11">
        <v>1141</v>
      </c>
      <c r="F143" s="11">
        <v>1253</v>
      </c>
      <c r="G143" s="11">
        <v>1094</v>
      </c>
      <c r="H143" s="11">
        <v>1154</v>
      </c>
      <c r="I143" s="11">
        <v>1210</v>
      </c>
      <c r="J143" s="11">
        <v>1143</v>
      </c>
      <c r="K143" s="11">
        <v>1230</v>
      </c>
      <c r="L143" s="11">
        <v>1505</v>
      </c>
      <c r="M143" s="11">
        <v>1539</v>
      </c>
      <c r="N143" s="11"/>
    </row>
    <row r="144" spans="1:14" x14ac:dyDescent="0.25">
      <c r="C144" s="81">
        <v>16</v>
      </c>
      <c r="D144" s="11">
        <v>928</v>
      </c>
      <c r="E144" s="11">
        <v>1372</v>
      </c>
      <c r="F144" s="11">
        <v>1333</v>
      </c>
      <c r="G144" s="11">
        <v>1261</v>
      </c>
      <c r="H144" s="11">
        <v>1234</v>
      </c>
      <c r="I144" s="11">
        <v>1313</v>
      </c>
      <c r="J144" s="11">
        <v>1161</v>
      </c>
      <c r="K144" s="11">
        <v>1114</v>
      </c>
      <c r="L144" s="11">
        <v>1276</v>
      </c>
      <c r="M144" s="11">
        <v>1325</v>
      </c>
      <c r="N144" s="11"/>
    </row>
    <row r="145" spans="3:16" x14ac:dyDescent="0.25">
      <c r="C145" s="81">
        <v>17</v>
      </c>
      <c r="D145" s="11">
        <v>440</v>
      </c>
      <c r="E145" s="11">
        <v>943</v>
      </c>
      <c r="F145" s="11">
        <v>924</v>
      </c>
      <c r="G145" s="11">
        <v>903</v>
      </c>
      <c r="H145" s="11">
        <v>794</v>
      </c>
      <c r="I145" s="11">
        <v>833</v>
      </c>
      <c r="J145" s="11">
        <v>774</v>
      </c>
      <c r="K145" s="11">
        <v>652</v>
      </c>
      <c r="L145" s="11">
        <v>663</v>
      </c>
      <c r="M145" s="11">
        <v>703</v>
      </c>
      <c r="N145" s="11"/>
    </row>
    <row r="146" spans="3:16" x14ac:dyDescent="0.25">
      <c r="C146" s="81">
        <v>18</v>
      </c>
      <c r="D146" s="11">
        <v>179</v>
      </c>
      <c r="E146" s="11">
        <v>509</v>
      </c>
      <c r="F146" s="11">
        <v>526</v>
      </c>
      <c r="G146" s="11">
        <v>455</v>
      </c>
      <c r="H146" s="11">
        <v>424</v>
      </c>
      <c r="I146" s="11">
        <v>462</v>
      </c>
      <c r="J146" s="11">
        <v>440</v>
      </c>
      <c r="K146" s="11">
        <v>397</v>
      </c>
      <c r="L146" s="11">
        <v>375</v>
      </c>
      <c r="M146" s="11">
        <v>292</v>
      </c>
      <c r="N146" s="11"/>
    </row>
    <row r="147" spans="3:16" x14ac:dyDescent="0.25">
      <c r="C147" s="81">
        <v>19</v>
      </c>
      <c r="D147" s="11">
        <v>25</v>
      </c>
      <c r="E147" s="11">
        <v>167</v>
      </c>
      <c r="F147" s="11">
        <v>170</v>
      </c>
      <c r="G147" s="11">
        <v>145</v>
      </c>
      <c r="H147" s="11">
        <v>144</v>
      </c>
      <c r="I147" s="11">
        <v>164</v>
      </c>
      <c r="J147" s="11">
        <v>126</v>
      </c>
      <c r="K147" s="11">
        <v>132</v>
      </c>
      <c r="L147" s="11">
        <v>70</v>
      </c>
      <c r="M147" s="11">
        <v>63</v>
      </c>
      <c r="N147" s="11"/>
    </row>
    <row r="148" spans="3:16" x14ac:dyDescent="0.25">
      <c r="C148" s="81" t="s">
        <v>137</v>
      </c>
      <c r="D148" s="11">
        <v>12</v>
      </c>
      <c r="E148" s="11">
        <v>43</v>
      </c>
      <c r="F148" s="11">
        <v>64</v>
      </c>
      <c r="G148" s="11">
        <v>47</v>
      </c>
      <c r="H148" s="11">
        <v>39</v>
      </c>
      <c r="I148" s="11">
        <v>78</v>
      </c>
      <c r="J148" s="11">
        <v>50</v>
      </c>
      <c r="K148" s="11">
        <v>46</v>
      </c>
      <c r="L148" s="11">
        <v>13</v>
      </c>
      <c r="M148" s="11">
        <v>9</v>
      </c>
      <c r="N148" s="11"/>
    </row>
    <row r="150" spans="3:16" x14ac:dyDescent="0.25">
      <c r="O150" s="53"/>
      <c r="P150" s="53"/>
    </row>
    <row r="158" spans="3:16" x14ac:dyDescent="0.25">
      <c r="O158" s="53"/>
      <c r="P158" s="53"/>
    </row>
    <row r="163" spans="1:14" x14ac:dyDescent="0.25">
      <c r="A163" s="8" t="s">
        <v>190</v>
      </c>
    </row>
    <row r="167" spans="1:14" x14ac:dyDescent="0.25">
      <c r="A167" s="74" t="s">
        <v>142</v>
      </c>
      <c r="B167" s="74"/>
      <c r="C167" s="74"/>
      <c r="D167" s="74"/>
      <c r="E167" s="74"/>
      <c r="F167" s="74"/>
      <c r="G167" s="74"/>
      <c r="H167" s="74"/>
      <c r="I167" s="74"/>
      <c r="J167" s="74"/>
      <c r="K167" s="74"/>
      <c r="L167" s="74"/>
      <c r="M167" s="74"/>
      <c r="N167" s="74"/>
    </row>
    <row r="169" spans="1:14" x14ac:dyDescent="0.25">
      <c r="C169" s="19"/>
      <c r="D169" s="11"/>
      <c r="E169" s="11"/>
      <c r="F169" s="11"/>
      <c r="G169" s="11"/>
      <c r="H169" s="11"/>
      <c r="I169" s="11"/>
      <c r="J169" s="11"/>
      <c r="K169" s="11"/>
      <c r="L169" s="11"/>
      <c r="M169" s="11"/>
    </row>
    <row r="170" spans="1:14" x14ac:dyDescent="0.25">
      <c r="B170" s="16" t="s">
        <v>18</v>
      </c>
    </row>
    <row r="171" spans="1:14" x14ac:dyDescent="0.25">
      <c r="C171" s="8" t="s">
        <v>22</v>
      </c>
      <c r="D171" s="11">
        <f t="shared" ref="D171:M171" si="26">D106</f>
        <v>2190</v>
      </c>
      <c r="E171" s="11">
        <f t="shared" si="26"/>
        <v>2456</v>
      </c>
      <c r="F171" s="11">
        <f t="shared" si="26"/>
        <v>2840</v>
      </c>
      <c r="G171" s="11">
        <f t="shared" si="26"/>
        <v>2898</v>
      </c>
      <c r="H171" s="11">
        <f t="shared" si="26"/>
        <v>2792</v>
      </c>
      <c r="I171" s="11">
        <f t="shared" si="26"/>
        <v>2765</v>
      </c>
      <c r="J171" s="11">
        <f t="shared" si="26"/>
        <v>2602</v>
      </c>
      <c r="K171" s="11">
        <f t="shared" si="26"/>
        <v>2702</v>
      </c>
      <c r="L171" s="11">
        <f t="shared" si="26"/>
        <v>2777</v>
      </c>
      <c r="M171" s="11">
        <f t="shared" si="26"/>
        <v>2657</v>
      </c>
      <c r="N171" s="11"/>
    </row>
    <row r="172" spans="1:14" x14ac:dyDescent="0.25">
      <c r="C172" s="8" t="s">
        <v>132</v>
      </c>
      <c r="D172" s="11">
        <f t="shared" ref="D172:M172" si="27">D107</f>
        <v>1632</v>
      </c>
      <c r="E172" s="11">
        <f t="shared" si="27"/>
        <v>1860</v>
      </c>
      <c r="F172" s="11">
        <f t="shared" si="27"/>
        <v>2051</v>
      </c>
      <c r="G172" s="11">
        <f t="shared" si="27"/>
        <v>1673</v>
      </c>
      <c r="H172" s="11">
        <f t="shared" si="27"/>
        <v>1529</v>
      </c>
      <c r="I172" s="11">
        <f t="shared" si="27"/>
        <v>1739</v>
      </c>
      <c r="J172" s="11">
        <f t="shared" si="27"/>
        <v>1544</v>
      </c>
      <c r="K172" s="11">
        <f t="shared" si="27"/>
        <v>1421</v>
      </c>
      <c r="L172" s="11">
        <f t="shared" si="27"/>
        <v>1963</v>
      </c>
      <c r="M172" s="11">
        <f t="shared" si="27"/>
        <v>1977</v>
      </c>
      <c r="N172" s="11"/>
    </row>
    <row r="173" spans="1:14" x14ac:dyDescent="0.25">
      <c r="C173" s="8" t="s">
        <v>136</v>
      </c>
      <c r="D173" s="11">
        <f t="shared" ref="D173:M173" si="28">SUM(D108:D109)</f>
        <v>259</v>
      </c>
      <c r="E173" s="11">
        <f t="shared" si="28"/>
        <v>303</v>
      </c>
      <c r="F173" s="11">
        <f t="shared" si="28"/>
        <v>316</v>
      </c>
      <c r="G173" s="11">
        <f t="shared" si="28"/>
        <v>280</v>
      </c>
      <c r="H173" s="11">
        <f t="shared" si="28"/>
        <v>284</v>
      </c>
      <c r="I173" s="11">
        <f t="shared" si="28"/>
        <v>346</v>
      </c>
      <c r="J173" s="11">
        <f t="shared" si="28"/>
        <v>296</v>
      </c>
      <c r="K173" s="11">
        <f t="shared" si="28"/>
        <v>351</v>
      </c>
      <c r="L173" s="11">
        <f t="shared" si="28"/>
        <v>383</v>
      </c>
      <c r="M173" s="11">
        <f t="shared" si="28"/>
        <v>361</v>
      </c>
      <c r="N173" s="11"/>
    </row>
    <row r="174" spans="1:14" x14ac:dyDescent="0.25">
      <c r="C174" s="8" t="s">
        <v>171</v>
      </c>
      <c r="D174" s="11">
        <f t="shared" ref="D174:M174" si="29">D110</f>
        <v>572</v>
      </c>
      <c r="E174" s="11">
        <f t="shared" si="29"/>
        <v>613</v>
      </c>
      <c r="F174" s="11">
        <f t="shared" si="29"/>
        <v>424</v>
      </c>
      <c r="G174" s="11">
        <f t="shared" si="29"/>
        <v>165</v>
      </c>
      <c r="H174" s="11">
        <f t="shared" si="29"/>
        <v>184</v>
      </c>
      <c r="I174" s="11">
        <f t="shared" si="29"/>
        <v>120</v>
      </c>
      <c r="J174" s="11">
        <f t="shared" si="29"/>
        <v>68</v>
      </c>
      <c r="K174" s="11">
        <f t="shared" si="29"/>
        <v>47</v>
      </c>
      <c r="L174" s="11">
        <f t="shared" si="29"/>
        <v>55</v>
      </c>
      <c r="M174" s="11">
        <f t="shared" si="29"/>
        <v>69</v>
      </c>
      <c r="N174" s="11"/>
    </row>
    <row r="175" spans="1:14" x14ac:dyDescent="0.25">
      <c r="D175" s="11">
        <f t="shared" ref="D175:L175" si="30">SUM(D171:D174)</f>
        <v>4653</v>
      </c>
      <c r="E175" s="11">
        <f t="shared" si="30"/>
        <v>5232</v>
      </c>
      <c r="F175" s="11">
        <f t="shared" si="30"/>
        <v>5631</v>
      </c>
      <c r="G175" s="11">
        <f t="shared" si="30"/>
        <v>5016</v>
      </c>
      <c r="H175" s="11">
        <f t="shared" si="30"/>
        <v>4789</v>
      </c>
      <c r="I175" s="11">
        <f t="shared" si="30"/>
        <v>4970</v>
      </c>
      <c r="J175" s="11">
        <f t="shared" si="30"/>
        <v>4510</v>
      </c>
      <c r="K175" s="11">
        <f t="shared" si="30"/>
        <v>4521</v>
      </c>
      <c r="L175" s="11">
        <f t="shared" si="30"/>
        <v>5178</v>
      </c>
      <c r="M175" s="11">
        <f t="shared" ref="M175" si="31">SUM(M171:M174)</f>
        <v>5064</v>
      </c>
      <c r="N175" s="11"/>
    </row>
    <row r="177" spans="2:14" x14ac:dyDescent="0.25">
      <c r="B177" s="77" t="s">
        <v>192</v>
      </c>
      <c r="C177" s="78"/>
      <c r="D177" s="78"/>
      <c r="E177" s="78"/>
      <c r="F177" s="78"/>
      <c r="G177" s="78"/>
      <c r="H177" s="78"/>
      <c r="I177" s="78"/>
      <c r="J177" s="78"/>
      <c r="K177" s="78"/>
      <c r="L177" s="78"/>
      <c r="M177" s="78"/>
      <c r="N177" s="78"/>
    </row>
    <row r="178" spans="2:14" x14ac:dyDescent="0.25">
      <c r="C178" s="26">
        <v>0</v>
      </c>
      <c r="D178" s="32">
        <f t="shared" ref="D178:M178" si="32">D138/D$5</f>
        <v>2.8368794326241134E-2</v>
      </c>
      <c r="E178" s="32">
        <f t="shared" si="32"/>
        <v>2.6376146788990827E-2</v>
      </c>
      <c r="F178" s="32">
        <f t="shared" si="32"/>
        <v>1.2076007813887409E-2</v>
      </c>
      <c r="G178" s="32">
        <f t="shared" si="32"/>
        <v>5.9808612440191385E-4</v>
      </c>
      <c r="H178" s="32">
        <f t="shared" si="32"/>
        <v>0</v>
      </c>
      <c r="I178" s="32">
        <f t="shared" si="32"/>
        <v>0</v>
      </c>
      <c r="J178" s="32">
        <f t="shared" si="32"/>
        <v>0</v>
      </c>
      <c r="K178" s="32">
        <f t="shared" si="32"/>
        <v>0</v>
      </c>
      <c r="L178" s="32">
        <f t="shared" si="32"/>
        <v>0</v>
      </c>
      <c r="M178" s="32">
        <f t="shared" si="32"/>
        <v>0</v>
      </c>
      <c r="N178" s="32"/>
    </row>
    <row r="179" spans="2:14" x14ac:dyDescent="0.25">
      <c r="C179" s="26" t="s">
        <v>138</v>
      </c>
      <c r="D179" s="32">
        <f t="shared" ref="D179:M179" si="33">D139/D$5</f>
        <v>3.8039974210186976E-2</v>
      </c>
      <c r="E179" s="32">
        <f t="shared" si="33"/>
        <v>4.7782874617737003E-2</v>
      </c>
      <c r="F179" s="32">
        <f t="shared" si="33"/>
        <v>6.0557627419641269E-2</v>
      </c>
      <c r="G179" s="32">
        <f t="shared" si="33"/>
        <v>6.1004784688995214E-2</v>
      </c>
      <c r="H179" s="32">
        <f t="shared" si="33"/>
        <v>1.3155147212361662E-2</v>
      </c>
      <c r="I179" s="32">
        <f t="shared" si="33"/>
        <v>9.0543259557344068E-3</v>
      </c>
      <c r="J179" s="32">
        <f t="shared" si="33"/>
        <v>1.1086474501108648E-2</v>
      </c>
      <c r="K179" s="32">
        <f t="shared" si="33"/>
        <v>6.6357000663570011E-3</v>
      </c>
      <c r="L179" s="32">
        <f t="shared" si="33"/>
        <v>4.0556199304750866E-3</v>
      </c>
      <c r="M179" s="32">
        <f t="shared" si="33"/>
        <v>2.764612954186414E-3</v>
      </c>
      <c r="N179" s="32"/>
    </row>
    <row r="180" spans="2:14" x14ac:dyDescent="0.25">
      <c r="C180" s="26">
        <v>12</v>
      </c>
      <c r="D180" s="32">
        <f t="shared" ref="D180:M180" si="34">D140/D$5</f>
        <v>3.0732860520094562E-2</v>
      </c>
      <c r="E180" s="32">
        <f t="shared" si="34"/>
        <v>1.3379204892966361E-2</v>
      </c>
      <c r="F180" s="32">
        <f t="shared" si="34"/>
        <v>2.6638252530633989E-2</v>
      </c>
      <c r="G180" s="32">
        <f t="shared" si="34"/>
        <v>2.0733652312599681E-2</v>
      </c>
      <c r="H180" s="32">
        <f t="shared" si="34"/>
        <v>2.4639799540613908E-2</v>
      </c>
      <c r="I180" s="32">
        <f t="shared" si="34"/>
        <v>1.9517102615694164E-2</v>
      </c>
      <c r="J180" s="32">
        <f t="shared" si="34"/>
        <v>1.6851441241685146E-2</v>
      </c>
      <c r="K180" s="32">
        <f t="shared" si="34"/>
        <v>2.1234240212342402E-2</v>
      </c>
      <c r="L180" s="32">
        <f t="shared" si="34"/>
        <v>2.8196214754731556E-2</v>
      </c>
      <c r="M180" s="32">
        <f t="shared" si="34"/>
        <v>2.7251184834123223E-2</v>
      </c>
      <c r="N180" s="32"/>
    </row>
    <row r="181" spans="2:14" x14ac:dyDescent="0.25">
      <c r="C181" s="26">
        <v>13</v>
      </c>
      <c r="D181" s="32">
        <f t="shared" ref="D181:M181" si="35">D141/D$5</f>
        <v>6.0606060606060608E-2</v>
      </c>
      <c r="E181" s="32">
        <f t="shared" si="35"/>
        <v>2.4273700305810397E-2</v>
      </c>
      <c r="F181" s="32">
        <f t="shared" si="35"/>
        <v>3.6405611791866452E-2</v>
      </c>
      <c r="G181" s="32">
        <f t="shared" si="35"/>
        <v>3.6483253588516749E-2</v>
      </c>
      <c r="H181" s="32">
        <f t="shared" si="35"/>
        <v>4.5938609313008978E-2</v>
      </c>
      <c r="I181" s="32">
        <f t="shared" si="35"/>
        <v>3.6619718309859155E-2</v>
      </c>
      <c r="J181" s="32">
        <f t="shared" si="35"/>
        <v>3.5920177383592017E-2</v>
      </c>
      <c r="K181" s="32">
        <f t="shared" si="35"/>
        <v>3.4505640345056404E-2</v>
      </c>
      <c r="L181" s="32">
        <f t="shared" si="35"/>
        <v>4.4998068752414057E-2</v>
      </c>
      <c r="M181" s="32">
        <f t="shared" si="35"/>
        <v>4.2456556082148496E-2</v>
      </c>
      <c r="N181" s="32"/>
    </row>
    <row r="182" spans="2:14" x14ac:dyDescent="0.25">
      <c r="C182" s="26">
        <v>14</v>
      </c>
      <c r="D182" s="32">
        <f t="shared" ref="D182:M182" si="36">D142/D$5</f>
        <v>0.21104663657855147</v>
      </c>
      <c r="E182" s="32">
        <f t="shared" si="36"/>
        <v>9.0214067278287458E-2</v>
      </c>
      <c r="F182" s="32">
        <f t="shared" si="36"/>
        <v>0.10602024507192329</v>
      </c>
      <c r="G182" s="32">
        <f t="shared" si="36"/>
        <v>0.10267145135566189</v>
      </c>
      <c r="H182" s="32">
        <f t="shared" si="36"/>
        <v>0.12507830444769263</v>
      </c>
      <c r="I182" s="32">
        <f t="shared" si="36"/>
        <v>0.11790744466800805</v>
      </c>
      <c r="J182" s="32">
        <f t="shared" si="36"/>
        <v>0.11707317073170732</v>
      </c>
      <c r="K182" s="32">
        <f t="shared" si="36"/>
        <v>0.14775492147754921</v>
      </c>
      <c r="L182" s="32">
        <f t="shared" si="36"/>
        <v>0.16917728852838934</v>
      </c>
      <c r="M182" s="32">
        <f t="shared" si="36"/>
        <v>0.15126382306477093</v>
      </c>
      <c r="N182" s="32"/>
    </row>
    <row r="183" spans="2:14" x14ac:dyDescent="0.25">
      <c r="C183" s="26">
        <v>15</v>
      </c>
      <c r="D183" s="32">
        <f t="shared" ref="D183:M183" si="37">D143/D$5</f>
        <v>0.29078014184397161</v>
      </c>
      <c r="E183" s="32">
        <f t="shared" si="37"/>
        <v>0.21808103975535167</v>
      </c>
      <c r="F183" s="32">
        <f t="shared" si="37"/>
        <v>0.22251820280589593</v>
      </c>
      <c r="G183" s="32">
        <f t="shared" si="37"/>
        <v>0.21810207336523127</v>
      </c>
      <c r="H183" s="32">
        <f t="shared" si="37"/>
        <v>0.24096888703278346</v>
      </c>
      <c r="I183" s="32">
        <f t="shared" si="37"/>
        <v>0.24346076458752516</v>
      </c>
      <c r="J183" s="32">
        <f t="shared" si="37"/>
        <v>0.25343680709534366</v>
      </c>
      <c r="K183" s="32">
        <f t="shared" si="37"/>
        <v>0.27206370272063701</v>
      </c>
      <c r="L183" s="32">
        <f t="shared" si="37"/>
        <v>0.29065276168404791</v>
      </c>
      <c r="M183" s="32">
        <f t="shared" si="37"/>
        <v>0.30390995260663506</v>
      </c>
      <c r="N183" s="32"/>
    </row>
    <row r="184" spans="2:14" x14ac:dyDescent="0.25">
      <c r="C184" s="26">
        <v>16</v>
      </c>
      <c r="D184" s="32">
        <f t="shared" ref="D184:M184" si="38">D144/D$5</f>
        <v>0.19944122071781648</v>
      </c>
      <c r="E184" s="32">
        <f t="shared" si="38"/>
        <v>0.26223241590214069</v>
      </c>
      <c r="F184" s="32">
        <f t="shared" si="38"/>
        <v>0.23672527082223407</v>
      </c>
      <c r="G184" s="32">
        <f t="shared" si="38"/>
        <v>0.25139553429027112</v>
      </c>
      <c r="H184" s="32">
        <f t="shared" si="38"/>
        <v>0.25767383587387765</v>
      </c>
      <c r="I184" s="32">
        <f t="shared" si="38"/>
        <v>0.26418511066398392</v>
      </c>
      <c r="J184" s="32">
        <f t="shared" si="38"/>
        <v>0.25742793791574281</v>
      </c>
      <c r="K184" s="32">
        <f t="shared" si="38"/>
        <v>0.24640566246405662</v>
      </c>
      <c r="L184" s="32">
        <f t="shared" si="38"/>
        <v>0.24642719196601004</v>
      </c>
      <c r="M184" s="32">
        <f t="shared" si="38"/>
        <v>0.26165086887835703</v>
      </c>
      <c r="N184" s="32"/>
    </row>
    <row r="185" spans="2:14" x14ac:dyDescent="0.25">
      <c r="C185" s="26">
        <v>17</v>
      </c>
      <c r="D185" s="32">
        <f t="shared" ref="D185:M185" si="39">D145/D$5</f>
        <v>9.4562647754137114E-2</v>
      </c>
      <c r="E185" s="32">
        <f t="shared" si="39"/>
        <v>0.18023700305810397</v>
      </c>
      <c r="F185" s="32">
        <f t="shared" si="39"/>
        <v>0.16409163558870538</v>
      </c>
      <c r="G185" s="32">
        <f t="shared" si="39"/>
        <v>0.18002392344497609</v>
      </c>
      <c r="H185" s="32">
        <f t="shared" si="39"/>
        <v>0.16579661724785968</v>
      </c>
      <c r="I185" s="32">
        <f t="shared" si="39"/>
        <v>0.1676056338028169</v>
      </c>
      <c r="J185" s="32">
        <f t="shared" si="39"/>
        <v>0.17161862527716187</v>
      </c>
      <c r="K185" s="32">
        <f t="shared" si="39"/>
        <v>0.14421588144215883</v>
      </c>
      <c r="L185" s="32">
        <f t="shared" si="39"/>
        <v>0.12804171494785632</v>
      </c>
      <c r="M185" s="32">
        <f t="shared" si="39"/>
        <v>0.13882306477093206</v>
      </c>
      <c r="N185" s="32"/>
    </row>
    <row r="186" spans="2:14" x14ac:dyDescent="0.25">
      <c r="C186" s="26">
        <v>18</v>
      </c>
      <c r="D186" s="32">
        <f t="shared" ref="D186:M186" si="40">D146/D$5</f>
        <v>3.8469804427251238E-2</v>
      </c>
      <c r="E186" s="32">
        <f t="shared" si="40"/>
        <v>9.7285932721712542E-2</v>
      </c>
      <c r="F186" s="32">
        <f t="shared" si="40"/>
        <v>9.3411472207423199E-2</v>
      </c>
      <c r="G186" s="32">
        <f t="shared" si="40"/>
        <v>9.0709728867623601E-2</v>
      </c>
      <c r="H186" s="32">
        <f t="shared" si="40"/>
        <v>8.8536228857799118E-2</v>
      </c>
      <c r="I186" s="32">
        <f t="shared" si="40"/>
        <v>9.295774647887324E-2</v>
      </c>
      <c r="J186" s="32">
        <f t="shared" si="40"/>
        <v>9.7560975609756101E-2</v>
      </c>
      <c r="K186" s="32">
        <f t="shared" si="40"/>
        <v>8.7812430878124306E-2</v>
      </c>
      <c r="L186" s="32">
        <f t="shared" si="40"/>
        <v>7.242178447276941E-2</v>
      </c>
      <c r="M186" s="32">
        <f t="shared" si="40"/>
        <v>5.7661927330173779E-2</v>
      </c>
      <c r="N186" s="32"/>
    </row>
    <row r="187" spans="2:14" x14ac:dyDescent="0.25">
      <c r="C187" s="26">
        <v>19</v>
      </c>
      <c r="D187" s="32">
        <f t="shared" ref="D187:M187" si="41">D147/D$5</f>
        <v>5.3728777133032453E-3</v>
      </c>
      <c r="E187" s="32">
        <f t="shared" si="41"/>
        <v>3.1918960244648319E-2</v>
      </c>
      <c r="F187" s="32">
        <f t="shared" si="41"/>
        <v>3.0190019534718521E-2</v>
      </c>
      <c r="G187" s="32">
        <f t="shared" si="41"/>
        <v>2.890749601275917E-2</v>
      </c>
      <c r="H187" s="32">
        <f t="shared" si="41"/>
        <v>3.0068907913969514E-2</v>
      </c>
      <c r="I187" s="32">
        <f t="shared" si="41"/>
        <v>3.2997987927565392E-2</v>
      </c>
      <c r="J187" s="32">
        <f t="shared" si="41"/>
        <v>2.7937915742793792E-2</v>
      </c>
      <c r="K187" s="32">
        <f t="shared" si="41"/>
        <v>2.9197080291970802E-2</v>
      </c>
      <c r="L187" s="32">
        <f t="shared" si="41"/>
        <v>1.3518733101583623E-2</v>
      </c>
      <c r="M187" s="32">
        <f t="shared" si="41"/>
        <v>1.2440758293838863E-2</v>
      </c>
      <c r="N187" s="32"/>
    </row>
    <row r="188" spans="2:14" x14ac:dyDescent="0.25">
      <c r="C188" s="26" t="s">
        <v>137</v>
      </c>
      <c r="D188" s="32">
        <f t="shared" ref="D188:M188" si="42">D148/D$5</f>
        <v>2.5789813023855577E-3</v>
      </c>
      <c r="E188" s="32">
        <f t="shared" si="42"/>
        <v>8.2186544342507644E-3</v>
      </c>
      <c r="F188" s="32">
        <f t="shared" si="42"/>
        <v>1.1365654413070502E-2</v>
      </c>
      <c r="G188" s="32">
        <f t="shared" si="42"/>
        <v>9.3700159489633165E-3</v>
      </c>
      <c r="H188" s="32">
        <f t="shared" si="42"/>
        <v>8.1436625600334097E-3</v>
      </c>
      <c r="I188" s="32">
        <f t="shared" si="42"/>
        <v>1.5694164989939637E-2</v>
      </c>
      <c r="J188" s="32">
        <f t="shared" si="42"/>
        <v>1.1086474501108648E-2</v>
      </c>
      <c r="K188" s="32">
        <f t="shared" si="42"/>
        <v>1.01747401017474E-2</v>
      </c>
      <c r="L188" s="32">
        <f t="shared" si="42"/>
        <v>2.510621861722673E-3</v>
      </c>
      <c r="M188" s="32">
        <f t="shared" si="42"/>
        <v>1.7772511848341231E-3</v>
      </c>
      <c r="N188" s="32"/>
    </row>
    <row r="189" spans="2:14" x14ac:dyDescent="0.25">
      <c r="D189" s="32">
        <f t="shared" ref="D189:L189" si="43">SUM(D178:D188)</f>
        <v>0.99999999999999989</v>
      </c>
      <c r="E189" s="32">
        <f t="shared" si="43"/>
        <v>1.0000000000000002</v>
      </c>
      <c r="F189" s="32">
        <f t="shared" si="43"/>
        <v>1</v>
      </c>
      <c r="G189" s="32">
        <f t="shared" si="43"/>
        <v>1.0000000000000002</v>
      </c>
      <c r="H189" s="32">
        <f t="shared" si="43"/>
        <v>1</v>
      </c>
      <c r="I189" s="32">
        <f t="shared" si="43"/>
        <v>1</v>
      </c>
      <c r="J189" s="32">
        <f t="shared" si="43"/>
        <v>1</v>
      </c>
      <c r="K189" s="32">
        <f t="shared" si="43"/>
        <v>0.99999999999999989</v>
      </c>
      <c r="L189" s="32">
        <f t="shared" si="43"/>
        <v>0.99999999999999989</v>
      </c>
      <c r="M189" s="32">
        <f t="shared" ref="M189" si="44">SUM(M178:M188)</f>
        <v>0.99999999999999989</v>
      </c>
      <c r="N189" s="32"/>
    </row>
  </sheetData>
  <printOptions horizontalCentered="1" verticalCentered="1"/>
  <pageMargins left="0.45" right="0.45" top="0.75" bottom="0.75" header="0.25" footer="0.3"/>
  <pageSetup scale="98" fitToHeight="0" orientation="landscape" r:id="rId1"/>
  <headerFooter scaleWithDoc="0">
    <oddHeader>&amp;C&amp;G</oddHeader>
    <oddFooter xml:space="preserve">&amp;R&amp;"+,Italic"&amp;8Information and Resource Management, Office of the Provost          </oddFooter>
  </headerFooter>
  <rowBreaks count="3" manualBreakCount="3">
    <brk id="49" max="12" man="1"/>
    <brk id="92" max="12" man="1"/>
    <brk id="130" max="12" man="1"/>
  </rowBreaks>
  <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B51"/>
  <sheetViews>
    <sheetView zoomScaleNormal="100" workbookViewId="0">
      <pane xSplit="2" ySplit="3" topLeftCell="C31" activePane="bottomRight" state="frozen"/>
      <selection pane="topRight" activeCell="C1" sqref="C1"/>
      <selection pane="bottomLeft" activeCell="A4" sqref="A4"/>
      <selection pane="bottomRight" activeCell="M29" sqref="M29"/>
    </sheetView>
  </sheetViews>
  <sheetFormatPr defaultColWidth="9" defaultRowHeight="13" x14ac:dyDescent="0.3"/>
  <cols>
    <col min="1" max="1" width="3.58203125" style="25" customWidth="1"/>
    <col min="2" max="2" width="14.33203125" style="1" customWidth="1"/>
    <col min="3" max="12" width="7.58203125" style="1" customWidth="1"/>
    <col min="13" max="13" width="16.25" style="1" customWidth="1"/>
    <col min="14" max="14" width="9" style="1"/>
    <col min="15" max="15" width="5.58203125" style="1" hidden="1" customWidth="1"/>
    <col min="16" max="25" width="5.58203125" style="1" customWidth="1"/>
    <col min="26" max="16384" width="9" style="1"/>
  </cols>
  <sheetData>
    <row r="1" spans="1:28" ht="14" x14ac:dyDescent="0.3">
      <c r="A1" s="82" t="s">
        <v>145</v>
      </c>
      <c r="B1" s="83"/>
      <c r="C1" s="83"/>
      <c r="D1" s="83"/>
      <c r="E1" s="83"/>
      <c r="F1" s="83"/>
      <c r="G1" s="83"/>
      <c r="H1" s="83"/>
      <c r="I1" s="83"/>
      <c r="J1" s="83"/>
      <c r="K1" s="83"/>
      <c r="L1" s="83"/>
    </row>
    <row r="2" spans="1:28" ht="6" customHeight="1" x14ac:dyDescent="0.3">
      <c r="A2" s="39"/>
      <c r="B2" s="40"/>
      <c r="C2" s="40"/>
      <c r="D2" s="40"/>
      <c r="E2" s="40"/>
      <c r="F2" s="40"/>
      <c r="G2" s="40"/>
      <c r="H2" s="40"/>
      <c r="I2" s="40"/>
      <c r="J2" s="40"/>
      <c r="K2" s="40"/>
      <c r="L2" s="40"/>
    </row>
    <row r="3" spans="1:28" ht="12.5" x14ac:dyDescent="0.25">
      <c r="A3" s="41"/>
      <c r="B3" s="41"/>
      <c r="C3" s="42">
        <v>2006</v>
      </c>
      <c r="D3" s="42">
        <v>2007</v>
      </c>
      <c r="E3" s="42">
        <v>2008</v>
      </c>
      <c r="F3" s="42">
        <v>2009</v>
      </c>
      <c r="G3" s="42">
        <v>2010</v>
      </c>
      <c r="H3" s="42">
        <v>2011</v>
      </c>
      <c r="I3" s="42">
        <v>2012</v>
      </c>
      <c r="J3" s="42">
        <v>2013</v>
      </c>
      <c r="K3" s="42">
        <v>2014</v>
      </c>
      <c r="L3" s="42">
        <v>2015</v>
      </c>
      <c r="O3" s="37">
        <v>20053</v>
      </c>
      <c r="P3" s="37">
        <v>20063</v>
      </c>
      <c r="Q3" s="37">
        <v>20073</v>
      </c>
      <c r="R3" s="37">
        <v>20083</v>
      </c>
      <c r="S3" s="37">
        <v>20093</v>
      </c>
      <c r="T3" s="37">
        <v>20103</v>
      </c>
      <c r="U3" s="37">
        <v>20113</v>
      </c>
      <c r="V3" s="37">
        <v>20123</v>
      </c>
      <c r="W3" s="37">
        <v>20133</v>
      </c>
      <c r="X3" s="37">
        <v>20143</v>
      </c>
      <c r="Y3" s="37">
        <v>20153</v>
      </c>
    </row>
    <row r="4" spans="1:28" ht="14" x14ac:dyDescent="0.3">
      <c r="A4" s="43" t="s">
        <v>155</v>
      </c>
      <c r="B4" s="56"/>
      <c r="C4" s="57">
        <f>SUM(C5:C9)</f>
        <v>4289</v>
      </c>
      <c r="D4" s="57">
        <f t="shared" ref="D4:L4" si="0">SUM(D5:D9)</f>
        <v>4287</v>
      </c>
      <c r="E4" s="57">
        <f t="shared" si="0"/>
        <v>4246</v>
      </c>
      <c r="F4" s="57">
        <f t="shared" si="0"/>
        <v>4063</v>
      </c>
      <c r="G4" s="57">
        <f t="shared" si="0"/>
        <v>4557</v>
      </c>
      <c r="H4" s="57">
        <f t="shared" si="0"/>
        <v>4565</v>
      </c>
      <c r="I4" s="57">
        <f t="shared" si="0"/>
        <v>4470</v>
      </c>
      <c r="J4" s="57">
        <f t="shared" si="0"/>
        <v>4460</v>
      </c>
      <c r="K4" s="57">
        <f t="shared" si="0"/>
        <v>4666</v>
      </c>
      <c r="L4" s="57">
        <f t="shared" si="0"/>
        <v>5241</v>
      </c>
      <c r="N4" s="44" t="s">
        <v>146</v>
      </c>
      <c r="AA4" s="45"/>
      <c r="AB4" s="46"/>
    </row>
    <row r="5" spans="1:28" ht="14" x14ac:dyDescent="0.3">
      <c r="A5" s="43"/>
      <c r="B5" s="8" t="s">
        <v>22</v>
      </c>
      <c r="C5" s="47">
        <v>2460</v>
      </c>
      <c r="D5" s="47">
        <v>2448</v>
      </c>
      <c r="E5" s="47">
        <v>2223</v>
      </c>
      <c r="F5" s="47">
        <v>2052</v>
      </c>
      <c r="G5" s="47">
        <v>2096</v>
      </c>
      <c r="H5" s="47">
        <v>2062</v>
      </c>
      <c r="I5" s="47">
        <v>2121</v>
      </c>
      <c r="J5" s="47">
        <v>2134</v>
      </c>
      <c r="K5" s="47">
        <v>2197</v>
      </c>
      <c r="L5" s="47">
        <v>2459</v>
      </c>
      <c r="N5" s="44"/>
      <c r="AA5" s="45"/>
      <c r="AB5" s="46"/>
    </row>
    <row r="6" spans="1:28" ht="12.5" x14ac:dyDescent="0.25">
      <c r="A6" s="43"/>
      <c r="B6" s="8" t="s">
        <v>132</v>
      </c>
      <c r="C6" s="47">
        <v>1626</v>
      </c>
      <c r="D6" s="47">
        <v>1616</v>
      </c>
      <c r="E6" s="47">
        <v>1694</v>
      </c>
      <c r="F6" s="47">
        <v>1599</v>
      </c>
      <c r="G6" s="47">
        <v>1874</v>
      </c>
      <c r="H6" s="47">
        <v>1813</v>
      </c>
      <c r="I6" s="47">
        <v>1750</v>
      </c>
      <c r="J6" s="47">
        <v>1606</v>
      </c>
      <c r="K6" s="47">
        <v>1637</v>
      </c>
      <c r="L6" s="47">
        <v>1863</v>
      </c>
      <c r="N6" s="48" t="s">
        <v>147</v>
      </c>
      <c r="O6" s="64">
        <v>2315</v>
      </c>
      <c r="P6" s="64">
        <v>2462</v>
      </c>
      <c r="Q6" s="64">
        <v>2449</v>
      </c>
      <c r="R6" s="64">
        <v>2224</v>
      </c>
      <c r="S6" s="64">
        <v>2052</v>
      </c>
      <c r="T6" s="64">
        <v>2096</v>
      </c>
      <c r="U6" s="64">
        <v>2062</v>
      </c>
      <c r="V6" s="64">
        <v>2110</v>
      </c>
      <c r="W6" s="64">
        <v>2134</v>
      </c>
      <c r="X6" s="64">
        <v>2197</v>
      </c>
      <c r="Y6" s="64">
        <v>2459</v>
      </c>
    </row>
    <row r="7" spans="1:28" ht="12.5" x14ac:dyDescent="0.25">
      <c r="A7" s="43"/>
      <c r="B7" s="8" t="s">
        <v>133</v>
      </c>
      <c r="C7" s="47">
        <v>171</v>
      </c>
      <c r="D7" s="47">
        <v>163</v>
      </c>
      <c r="E7" s="47">
        <v>152</v>
      </c>
      <c r="F7" s="47">
        <v>152</v>
      </c>
      <c r="G7" s="47">
        <v>198</v>
      </c>
      <c r="H7" s="47">
        <v>207</v>
      </c>
      <c r="I7" s="47">
        <v>198</v>
      </c>
      <c r="J7" s="47">
        <v>247</v>
      </c>
      <c r="K7" s="47">
        <v>258</v>
      </c>
      <c r="L7" s="47">
        <v>303</v>
      </c>
      <c r="N7" s="48" t="s">
        <v>148</v>
      </c>
      <c r="O7" s="49">
        <v>1534</v>
      </c>
      <c r="P7" s="49">
        <v>1827</v>
      </c>
      <c r="Q7" s="49">
        <v>1838</v>
      </c>
      <c r="R7" s="49">
        <v>2022</v>
      </c>
      <c r="S7" s="49">
        <v>2011</v>
      </c>
      <c r="T7" s="49">
        <v>2461</v>
      </c>
      <c r="U7" s="49">
        <v>2503</v>
      </c>
      <c r="V7" s="49">
        <v>2360</v>
      </c>
      <c r="W7" s="49">
        <v>2326</v>
      </c>
      <c r="X7" s="49">
        <v>2469</v>
      </c>
      <c r="Y7" s="49">
        <v>2782</v>
      </c>
    </row>
    <row r="8" spans="1:28" ht="12.5" x14ac:dyDescent="0.25">
      <c r="A8" s="43"/>
      <c r="B8" s="8" t="s">
        <v>134</v>
      </c>
      <c r="C8" s="47">
        <v>0</v>
      </c>
      <c r="D8" s="47">
        <v>0</v>
      </c>
      <c r="E8" s="47">
        <v>0</v>
      </c>
      <c r="F8" s="47">
        <v>1</v>
      </c>
      <c r="G8" s="47">
        <v>1</v>
      </c>
      <c r="H8" s="47">
        <v>0</v>
      </c>
      <c r="I8" s="47">
        <v>2</v>
      </c>
      <c r="J8" s="47">
        <v>2</v>
      </c>
      <c r="K8" s="47">
        <v>2</v>
      </c>
      <c r="L8" s="47">
        <v>2</v>
      </c>
      <c r="P8" s="49"/>
      <c r="Q8" s="49"/>
      <c r="R8" s="49"/>
      <c r="S8" s="49"/>
      <c r="T8" s="49"/>
      <c r="U8" s="49"/>
      <c r="V8" s="49"/>
      <c r="W8" s="49"/>
      <c r="X8" s="49"/>
      <c r="Y8" s="49"/>
    </row>
    <row r="9" spans="1:28" ht="12.5" x14ac:dyDescent="0.25">
      <c r="A9" s="41"/>
      <c r="B9" s="6" t="s">
        <v>25</v>
      </c>
      <c r="C9" s="58">
        <v>32</v>
      </c>
      <c r="D9" s="58">
        <v>60</v>
      </c>
      <c r="E9" s="58">
        <v>177</v>
      </c>
      <c r="F9" s="58">
        <v>259</v>
      </c>
      <c r="G9" s="58">
        <v>388</v>
      </c>
      <c r="H9" s="58">
        <v>483</v>
      </c>
      <c r="I9" s="58">
        <v>399</v>
      </c>
      <c r="J9" s="58">
        <v>471</v>
      </c>
      <c r="K9" s="58">
        <v>572</v>
      </c>
      <c r="L9" s="58">
        <v>614</v>
      </c>
      <c r="N9" s="48" t="s">
        <v>149</v>
      </c>
      <c r="O9" s="49">
        <v>44</v>
      </c>
      <c r="P9" s="49">
        <v>32</v>
      </c>
      <c r="Q9" s="49">
        <v>60</v>
      </c>
      <c r="R9" s="49">
        <v>177</v>
      </c>
      <c r="S9" s="49">
        <v>259</v>
      </c>
      <c r="T9" s="49">
        <v>388</v>
      </c>
      <c r="U9" s="49">
        <v>484</v>
      </c>
      <c r="V9" s="49">
        <v>399</v>
      </c>
      <c r="W9" s="49">
        <v>471</v>
      </c>
      <c r="X9" s="49">
        <v>572</v>
      </c>
      <c r="Y9" s="49">
        <v>614</v>
      </c>
    </row>
    <row r="10" spans="1:28" ht="12.5" x14ac:dyDescent="0.25">
      <c r="A10" s="56" t="s">
        <v>154</v>
      </c>
      <c r="B10" s="56"/>
      <c r="C10" s="56"/>
      <c r="D10" s="56"/>
      <c r="E10" s="56"/>
      <c r="F10" s="56"/>
      <c r="G10" s="56"/>
      <c r="H10" s="56"/>
      <c r="I10" s="56"/>
      <c r="J10" s="56"/>
      <c r="K10" s="56"/>
      <c r="L10" s="56"/>
    </row>
    <row r="11" spans="1:28" ht="14" x14ac:dyDescent="0.3">
      <c r="A11" s="1"/>
      <c r="N11" s="37" t="s">
        <v>161</v>
      </c>
      <c r="O11" s="49"/>
      <c r="P11" s="49"/>
      <c r="Q11" s="49"/>
      <c r="R11" s="49"/>
      <c r="S11" s="49"/>
      <c r="T11" s="49"/>
      <c r="U11" s="49"/>
      <c r="V11" s="49"/>
      <c r="W11" s="49"/>
      <c r="X11" s="49"/>
      <c r="Y11" s="49"/>
      <c r="AA11" s="45"/>
      <c r="AB11" s="46"/>
    </row>
    <row r="12" spans="1:28" ht="14" x14ac:dyDescent="0.3">
      <c r="A12" s="1"/>
      <c r="N12" s="50" t="s">
        <v>22</v>
      </c>
      <c r="O12" s="63">
        <v>2315</v>
      </c>
      <c r="P12" s="63">
        <v>2462</v>
      </c>
      <c r="Q12" s="63">
        <v>2449</v>
      </c>
      <c r="R12" s="63">
        <v>2224</v>
      </c>
      <c r="S12" s="63">
        <v>2052</v>
      </c>
      <c r="T12" s="63">
        <v>2096</v>
      </c>
      <c r="U12" s="63">
        <v>2062</v>
      </c>
      <c r="V12" s="63">
        <v>2110</v>
      </c>
      <c r="W12" s="63">
        <v>2134</v>
      </c>
      <c r="X12" s="63">
        <v>2197</v>
      </c>
      <c r="Y12" s="63">
        <v>2459</v>
      </c>
      <c r="AA12" s="45"/>
      <c r="AB12" s="46"/>
    </row>
    <row r="13" spans="1:28" ht="14" x14ac:dyDescent="0.3">
      <c r="A13" s="1"/>
      <c r="N13" s="51" t="s">
        <v>23</v>
      </c>
      <c r="O13" s="49">
        <v>1318</v>
      </c>
      <c r="P13" s="49">
        <v>1626</v>
      </c>
      <c r="Q13" s="49">
        <v>1616</v>
      </c>
      <c r="R13" s="49">
        <v>1694</v>
      </c>
      <c r="S13" s="49">
        <v>1599</v>
      </c>
      <c r="T13" s="49">
        <v>1875</v>
      </c>
      <c r="U13" s="49">
        <v>1813</v>
      </c>
      <c r="V13" s="49">
        <v>1758</v>
      </c>
      <c r="W13" s="49">
        <v>1606</v>
      </c>
      <c r="X13" s="49">
        <v>1637</v>
      </c>
      <c r="Y13" s="49">
        <v>1862</v>
      </c>
      <c r="AA13" s="45"/>
      <c r="AB13" s="46"/>
    </row>
    <row r="14" spans="1:28" ht="14" x14ac:dyDescent="0.3">
      <c r="A14" s="1"/>
      <c r="N14" s="51" t="s">
        <v>0</v>
      </c>
      <c r="O14" s="49">
        <v>172</v>
      </c>
      <c r="P14" s="49">
        <v>171</v>
      </c>
      <c r="Q14" s="49">
        <v>163</v>
      </c>
      <c r="R14" s="49">
        <v>152</v>
      </c>
      <c r="S14" s="49">
        <v>152</v>
      </c>
      <c r="T14" s="49">
        <v>196</v>
      </c>
      <c r="U14" s="49">
        <v>207</v>
      </c>
      <c r="V14" s="49">
        <v>202</v>
      </c>
      <c r="W14" s="49">
        <v>242</v>
      </c>
      <c r="X14" s="49">
        <v>258</v>
      </c>
      <c r="Y14" s="49">
        <v>304</v>
      </c>
      <c r="AA14" s="45"/>
      <c r="AB14" s="46"/>
    </row>
    <row r="15" spans="1:28" ht="12.5" x14ac:dyDescent="0.25">
      <c r="A15" s="1"/>
      <c r="N15" s="51" t="s">
        <v>24</v>
      </c>
      <c r="O15" s="49">
        <v>1</v>
      </c>
      <c r="P15" s="49">
        <v>0</v>
      </c>
      <c r="Q15" s="49">
        <v>0</v>
      </c>
      <c r="R15" s="49">
        <v>0</v>
      </c>
      <c r="S15" s="49">
        <v>1</v>
      </c>
      <c r="T15" s="49">
        <v>1</v>
      </c>
      <c r="U15" s="49">
        <v>0</v>
      </c>
      <c r="V15" s="49">
        <v>2</v>
      </c>
      <c r="W15" s="49">
        <v>1</v>
      </c>
      <c r="X15" s="49">
        <v>2</v>
      </c>
      <c r="Y15" s="49">
        <v>2</v>
      </c>
    </row>
    <row r="16" spans="1:28" ht="12.5" x14ac:dyDescent="0.25">
      <c r="A16" s="1"/>
      <c r="N16" s="50" t="s">
        <v>25</v>
      </c>
      <c r="O16" s="60">
        <v>43</v>
      </c>
      <c r="P16" s="60">
        <v>30</v>
      </c>
      <c r="Q16" s="60">
        <v>59</v>
      </c>
      <c r="R16" s="60">
        <v>176</v>
      </c>
      <c r="S16" s="60">
        <v>259</v>
      </c>
      <c r="T16" s="60">
        <v>389</v>
      </c>
      <c r="U16" s="60">
        <v>483</v>
      </c>
      <c r="V16" s="60">
        <v>398</v>
      </c>
      <c r="W16" s="60">
        <v>477</v>
      </c>
      <c r="X16" s="60">
        <v>572</v>
      </c>
      <c r="Y16" s="60">
        <v>614</v>
      </c>
    </row>
    <row r="17" spans="1:25" ht="12.5" x14ac:dyDescent="0.25">
      <c r="A17" s="1"/>
      <c r="N17" s="61" t="s">
        <v>150</v>
      </c>
      <c r="O17" s="60">
        <f>SUM(O13:O16)</f>
        <v>1534</v>
      </c>
      <c r="P17" s="60">
        <f>SUM(P13:P16)</f>
        <v>1827</v>
      </c>
      <c r="Q17" s="60">
        <f t="shared" ref="Q17:Y17" si="1">SUM(Q13:Q16)</f>
        <v>1838</v>
      </c>
      <c r="R17" s="60">
        <f t="shared" si="1"/>
        <v>2022</v>
      </c>
      <c r="S17" s="60">
        <f t="shared" si="1"/>
        <v>2011</v>
      </c>
      <c r="T17" s="60">
        <f t="shared" si="1"/>
        <v>2461</v>
      </c>
      <c r="U17" s="60">
        <f t="shared" si="1"/>
        <v>2503</v>
      </c>
      <c r="V17" s="60">
        <f t="shared" si="1"/>
        <v>2360</v>
      </c>
      <c r="W17" s="60">
        <f t="shared" si="1"/>
        <v>2326</v>
      </c>
      <c r="X17" s="60">
        <f t="shared" si="1"/>
        <v>2469</v>
      </c>
      <c r="Y17" s="60">
        <f t="shared" si="1"/>
        <v>2782</v>
      </c>
    </row>
    <row r="18" spans="1:25" ht="12.5" x14ac:dyDescent="0.25">
      <c r="A18" s="1"/>
      <c r="O18" s="62">
        <f t="shared" ref="O18:Y18" si="2">SUM(O12:O16)</f>
        <v>3849</v>
      </c>
      <c r="P18" s="62">
        <f t="shared" si="2"/>
        <v>4289</v>
      </c>
      <c r="Q18" s="62">
        <f t="shared" si="2"/>
        <v>4287</v>
      </c>
      <c r="R18" s="62">
        <f t="shared" si="2"/>
        <v>4246</v>
      </c>
      <c r="S18" s="62">
        <f t="shared" si="2"/>
        <v>4063</v>
      </c>
      <c r="T18" s="62">
        <f t="shared" si="2"/>
        <v>4557</v>
      </c>
      <c r="U18" s="62">
        <f t="shared" si="2"/>
        <v>4565</v>
      </c>
      <c r="V18" s="62">
        <f t="shared" si="2"/>
        <v>4470</v>
      </c>
      <c r="W18" s="62">
        <f t="shared" si="2"/>
        <v>4460</v>
      </c>
      <c r="X18" s="62">
        <f t="shared" si="2"/>
        <v>4666</v>
      </c>
      <c r="Y18" s="62">
        <f t="shared" si="2"/>
        <v>5241</v>
      </c>
    </row>
    <row r="19" spans="1:25" ht="12.5" x14ac:dyDescent="0.25">
      <c r="A19" s="1"/>
    </row>
    <row r="20" spans="1:25" ht="12.5" x14ac:dyDescent="0.25">
      <c r="A20" s="1"/>
      <c r="N20" s="65" t="s">
        <v>160</v>
      </c>
      <c r="O20" s="66"/>
      <c r="P20" s="66"/>
      <c r="Q20" s="66"/>
      <c r="R20" s="66"/>
      <c r="S20" s="66"/>
      <c r="T20" s="66"/>
      <c r="U20" s="66"/>
      <c r="V20" s="66"/>
      <c r="W20" s="66"/>
      <c r="X20" s="66"/>
      <c r="Y20" s="66"/>
    </row>
    <row r="21" spans="1:25" ht="12.5" x14ac:dyDescent="0.25">
      <c r="A21" s="1"/>
      <c r="N21" s="67" t="s">
        <v>22</v>
      </c>
      <c r="O21" s="68">
        <v>2315</v>
      </c>
      <c r="P21" s="70">
        <v>2462</v>
      </c>
      <c r="Q21" s="70">
        <v>2449</v>
      </c>
      <c r="R21" s="70">
        <v>2224</v>
      </c>
      <c r="S21" s="70">
        <v>2052</v>
      </c>
      <c r="T21" s="70">
        <v>2096</v>
      </c>
      <c r="U21" s="70">
        <v>2062</v>
      </c>
      <c r="V21" s="70">
        <v>2110</v>
      </c>
      <c r="W21" s="70">
        <v>2134</v>
      </c>
      <c r="X21" s="70">
        <v>2197</v>
      </c>
      <c r="Y21" s="70">
        <v>2459</v>
      </c>
    </row>
    <row r="22" spans="1:25" ht="12.5" x14ac:dyDescent="0.25">
      <c r="A22" s="1"/>
      <c r="N22" s="69" t="s">
        <v>23</v>
      </c>
      <c r="O22" s="66">
        <v>1318</v>
      </c>
      <c r="P22" s="66">
        <v>1626</v>
      </c>
      <c r="Q22" s="66">
        <v>1616</v>
      </c>
      <c r="R22" s="66">
        <v>1694</v>
      </c>
      <c r="S22" s="66">
        <v>1599</v>
      </c>
      <c r="T22" s="66">
        <v>1875</v>
      </c>
      <c r="U22" s="66">
        <v>1813</v>
      </c>
      <c r="V22" s="66">
        <v>1758</v>
      </c>
      <c r="W22" s="66">
        <v>1606</v>
      </c>
      <c r="X22" s="66">
        <v>1637</v>
      </c>
      <c r="Y22" s="66">
        <v>1863</v>
      </c>
    </row>
    <row r="23" spans="1:25" ht="12.5" x14ac:dyDescent="0.25">
      <c r="A23" s="1"/>
      <c r="N23" s="69" t="s">
        <v>0</v>
      </c>
      <c r="O23" s="66">
        <v>172</v>
      </c>
      <c r="P23" s="66">
        <v>172</v>
      </c>
      <c r="Q23" s="66">
        <v>163</v>
      </c>
      <c r="R23" s="66">
        <v>152</v>
      </c>
      <c r="S23" s="66">
        <v>152</v>
      </c>
      <c r="T23" s="66">
        <v>197</v>
      </c>
      <c r="U23" s="66">
        <v>207</v>
      </c>
      <c r="V23" s="66">
        <v>202</v>
      </c>
      <c r="W23" s="66">
        <v>242</v>
      </c>
      <c r="X23" s="66">
        <v>258</v>
      </c>
      <c r="Y23" s="66">
        <v>302</v>
      </c>
    </row>
    <row r="24" spans="1:25" ht="12.5" x14ac:dyDescent="0.25">
      <c r="A24" s="1"/>
      <c r="N24" s="69" t="s">
        <v>24</v>
      </c>
      <c r="O24" s="66">
        <v>1</v>
      </c>
      <c r="P24" s="66">
        <v>0</v>
      </c>
      <c r="Q24" s="66">
        <v>0</v>
      </c>
      <c r="R24" s="66">
        <v>0</v>
      </c>
      <c r="S24" s="66">
        <v>1</v>
      </c>
      <c r="T24" s="66">
        <v>1</v>
      </c>
      <c r="U24" s="66">
        <v>0</v>
      </c>
      <c r="V24" s="66">
        <v>2</v>
      </c>
      <c r="W24" s="66">
        <v>2</v>
      </c>
      <c r="X24" s="66">
        <v>2</v>
      </c>
      <c r="Y24" s="66">
        <v>2</v>
      </c>
    </row>
    <row r="25" spans="1:25" ht="12.5" x14ac:dyDescent="0.25">
      <c r="A25" s="1"/>
      <c r="N25" s="67" t="s">
        <v>25</v>
      </c>
      <c r="O25" s="70">
        <v>43</v>
      </c>
      <c r="P25" s="70">
        <v>30</v>
      </c>
      <c r="Q25" s="70">
        <v>59</v>
      </c>
      <c r="R25" s="70">
        <v>176</v>
      </c>
      <c r="S25" s="70">
        <v>259</v>
      </c>
      <c r="T25" s="70">
        <v>388</v>
      </c>
      <c r="U25" s="70">
        <v>483</v>
      </c>
      <c r="V25" s="70">
        <v>398</v>
      </c>
      <c r="W25" s="70">
        <v>476</v>
      </c>
      <c r="X25" s="70">
        <v>572</v>
      </c>
      <c r="Y25" s="70">
        <v>615</v>
      </c>
    </row>
    <row r="26" spans="1:25" ht="12.5" x14ac:dyDescent="0.25">
      <c r="A26" s="1"/>
      <c r="N26" s="71" t="s">
        <v>150</v>
      </c>
      <c r="O26" s="70">
        <f>SUM(O22:O25)</f>
        <v>1534</v>
      </c>
      <c r="P26" s="70">
        <f>SUM(P22:P25)</f>
        <v>1828</v>
      </c>
      <c r="Q26" s="70">
        <f t="shared" ref="Q26:Y26" si="3">SUM(Q22:Q25)</f>
        <v>1838</v>
      </c>
      <c r="R26" s="70">
        <f t="shared" si="3"/>
        <v>2022</v>
      </c>
      <c r="S26" s="70">
        <f t="shared" si="3"/>
        <v>2011</v>
      </c>
      <c r="T26" s="70">
        <f t="shared" si="3"/>
        <v>2461</v>
      </c>
      <c r="U26" s="70">
        <f t="shared" si="3"/>
        <v>2503</v>
      </c>
      <c r="V26" s="70">
        <f t="shared" si="3"/>
        <v>2360</v>
      </c>
      <c r="W26" s="70">
        <f t="shared" si="3"/>
        <v>2326</v>
      </c>
      <c r="X26" s="70">
        <f t="shared" si="3"/>
        <v>2469</v>
      </c>
      <c r="Y26" s="70">
        <f t="shared" si="3"/>
        <v>2782</v>
      </c>
    </row>
    <row r="27" spans="1:25" ht="12.5" x14ac:dyDescent="0.25">
      <c r="A27" s="1"/>
      <c r="N27" s="72"/>
      <c r="O27" s="73">
        <f t="shared" ref="O27:Y27" si="4">SUM(O21:O25)</f>
        <v>3849</v>
      </c>
      <c r="P27" s="73">
        <f t="shared" si="4"/>
        <v>4290</v>
      </c>
      <c r="Q27" s="73">
        <f t="shared" si="4"/>
        <v>4287</v>
      </c>
      <c r="R27" s="73">
        <f t="shared" si="4"/>
        <v>4246</v>
      </c>
      <c r="S27" s="73">
        <f t="shared" si="4"/>
        <v>4063</v>
      </c>
      <c r="T27" s="73">
        <f t="shared" si="4"/>
        <v>4557</v>
      </c>
      <c r="U27" s="73">
        <f t="shared" si="4"/>
        <v>4565</v>
      </c>
      <c r="V27" s="73">
        <f t="shared" si="4"/>
        <v>4470</v>
      </c>
      <c r="W27" s="73">
        <f t="shared" si="4"/>
        <v>4460</v>
      </c>
      <c r="X27" s="73">
        <f t="shared" si="4"/>
        <v>4666</v>
      </c>
      <c r="Y27" s="73">
        <f t="shared" si="4"/>
        <v>5241</v>
      </c>
    </row>
    <row r="28" spans="1:25" ht="12.5" x14ac:dyDescent="0.25">
      <c r="A28" s="1"/>
    </row>
    <row r="29" spans="1:25" ht="12.5" x14ac:dyDescent="0.25">
      <c r="A29" s="1"/>
    </row>
    <row r="30" spans="1:25" x14ac:dyDescent="0.3">
      <c r="N30" s="48" t="s">
        <v>151</v>
      </c>
      <c r="O30" s="49">
        <f t="shared" ref="O30:Y30" si="5">O12-O6</f>
        <v>0</v>
      </c>
      <c r="P30" s="49">
        <f>P12-P6</f>
        <v>0</v>
      </c>
      <c r="Q30" s="49">
        <f t="shared" si="5"/>
        <v>0</v>
      </c>
      <c r="R30" s="49">
        <f t="shared" si="5"/>
        <v>0</v>
      </c>
      <c r="S30" s="49">
        <f t="shared" si="5"/>
        <v>0</v>
      </c>
      <c r="T30" s="49">
        <f t="shared" si="5"/>
        <v>0</v>
      </c>
      <c r="U30" s="49">
        <f t="shared" si="5"/>
        <v>0</v>
      </c>
      <c r="V30" s="49">
        <f t="shared" si="5"/>
        <v>0</v>
      </c>
      <c r="W30" s="49">
        <f t="shared" si="5"/>
        <v>0</v>
      </c>
      <c r="X30" s="49">
        <f t="shared" si="5"/>
        <v>0</v>
      </c>
      <c r="Y30" s="49">
        <f t="shared" si="5"/>
        <v>0</v>
      </c>
    </row>
    <row r="31" spans="1:25" x14ac:dyDescent="0.3">
      <c r="N31" s="48" t="s">
        <v>152</v>
      </c>
      <c r="O31" s="49">
        <f t="shared" ref="O31:Y31" si="6">O16-O9</f>
        <v>-1</v>
      </c>
      <c r="P31" s="49">
        <f t="shared" si="6"/>
        <v>-2</v>
      </c>
      <c r="Q31" s="49">
        <f t="shared" si="6"/>
        <v>-1</v>
      </c>
      <c r="R31" s="49">
        <f t="shared" si="6"/>
        <v>-1</v>
      </c>
      <c r="S31" s="49">
        <f t="shared" si="6"/>
        <v>0</v>
      </c>
      <c r="T31" s="49">
        <f t="shared" si="6"/>
        <v>1</v>
      </c>
      <c r="U31" s="49">
        <f t="shared" si="6"/>
        <v>-1</v>
      </c>
      <c r="V31" s="49">
        <f t="shared" si="6"/>
        <v>-1</v>
      </c>
      <c r="W31" s="49">
        <f t="shared" si="6"/>
        <v>6</v>
      </c>
      <c r="X31" s="49">
        <f t="shared" si="6"/>
        <v>0</v>
      </c>
      <c r="Y31" s="49">
        <f t="shared" si="6"/>
        <v>0</v>
      </c>
    </row>
    <row r="32" spans="1:25" x14ac:dyDescent="0.3">
      <c r="O32" s="53"/>
      <c r="P32" s="53"/>
      <c r="Q32" s="53"/>
      <c r="R32" s="53"/>
      <c r="S32" s="53"/>
      <c r="T32" s="53"/>
      <c r="U32" s="53"/>
      <c r="V32" s="53"/>
      <c r="W32" s="53"/>
      <c r="X32" s="53"/>
      <c r="Y32" s="53"/>
    </row>
    <row r="33" spans="1:25" x14ac:dyDescent="0.3">
      <c r="N33" s="54" t="s">
        <v>157</v>
      </c>
      <c r="O33" s="53"/>
      <c r="P33" s="53"/>
      <c r="Q33" s="53"/>
      <c r="R33" s="53"/>
      <c r="S33" s="53"/>
      <c r="T33" s="53"/>
      <c r="U33" s="53"/>
      <c r="V33" s="53"/>
      <c r="W33" s="53"/>
      <c r="X33" s="53"/>
      <c r="Y33" s="53"/>
    </row>
    <row r="34" spans="1:25" x14ac:dyDescent="0.3">
      <c r="N34" s="55"/>
      <c r="O34" s="49">
        <v>0</v>
      </c>
      <c r="P34" s="49">
        <v>2</v>
      </c>
      <c r="Q34" s="49">
        <v>1</v>
      </c>
      <c r="R34" s="49">
        <v>1</v>
      </c>
      <c r="S34" s="49">
        <v>0</v>
      </c>
      <c r="T34" s="49">
        <v>1</v>
      </c>
      <c r="U34" s="49">
        <v>1</v>
      </c>
      <c r="V34" s="49">
        <v>0</v>
      </c>
      <c r="W34" s="49">
        <v>0</v>
      </c>
      <c r="X34" s="49">
        <v>0</v>
      </c>
      <c r="Y34" s="49">
        <v>0</v>
      </c>
    </row>
    <row r="35" spans="1:25" ht="12.5" x14ac:dyDescent="0.25">
      <c r="A35" s="43"/>
      <c r="B35" s="56"/>
      <c r="C35" s="56"/>
      <c r="D35" s="56"/>
      <c r="E35" s="56"/>
      <c r="F35" s="56"/>
      <c r="G35" s="56"/>
      <c r="H35" s="56"/>
      <c r="I35" s="56"/>
      <c r="J35" s="56"/>
      <c r="K35" s="56"/>
      <c r="L35" s="56"/>
      <c r="N35" s="54" t="s">
        <v>158</v>
      </c>
      <c r="O35" s="53"/>
      <c r="P35" s="53"/>
      <c r="Q35" s="53"/>
      <c r="R35" s="53"/>
      <c r="S35" s="53"/>
      <c r="T35" s="53"/>
      <c r="U35" s="53"/>
      <c r="V35" s="53"/>
      <c r="W35" s="53"/>
      <c r="X35" s="53"/>
      <c r="Y35" s="53"/>
    </row>
    <row r="36" spans="1:25" ht="12.5" x14ac:dyDescent="0.25">
      <c r="A36" s="43"/>
      <c r="B36" s="56"/>
      <c r="C36" s="56"/>
      <c r="D36" s="56"/>
      <c r="E36" s="56"/>
      <c r="F36" s="56"/>
      <c r="G36" s="56"/>
      <c r="H36" s="56"/>
      <c r="I36" s="56"/>
      <c r="J36" s="56"/>
      <c r="K36" s="56"/>
      <c r="L36" s="56"/>
      <c r="O36" s="49">
        <v>0</v>
      </c>
      <c r="P36" s="49">
        <v>0</v>
      </c>
      <c r="Q36" s="49">
        <v>0</v>
      </c>
      <c r="R36" s="49">
        <v>0</v>
      </c>
      <c r="S36" s="49">
        <v>0</v>
      </c>
      <c r="T36" s="49">
        <v>0</v>
      </c>
      <c r="U36" s="49">
        <v>0</v>
      </c>
      <c r="V36" s="49">
        <v>0</v>
      </c>
      <c r="W36" s="49">
        <v>0</v>
      </c>
      <c r="X36" s="49">
        <v>0</v>
      </c>
      <c r="Y36" s="49">
        <v>0</v>
      </c>
    </row>
    <row r="37" spans="1:25" x14ac:dyDescent="0.3">
      <c r="N37" s="54" t="s">
        <v>159</v>
      </c>
      <c r="O37" s="53"/>
      <c r="P37" s="53"/>
      <c r="Q37" s="53"/>
      <c r="R37" s="53"/>
      <c r="S37" s="53"/>
      <c r="T37" s="53"/>
      <c r="U37" s="53"/>
      <c r="V37" s="53"/>
      <c r="W37" s="53"/>
      <c r="X37" s="53"/>
      <c r="Y37" s="53"/>
    </row>
    <row r="38" spans="1:25" x14ac:dyDescent="0.3">
      <c r="O38" s="49">
        <v>0</v>
      </c>
      <c r="P38" s="49">
        <v>0</v>
      </c>
      <c r="Q38" s="49">
        <v>0</v>
      </c>
      <c r="R38" s="49">
        <v>0</v>
      </c>
      <c r="S38" s="49">
        <v>0</v>
      </c>
      <c r="T38" s="49">
        <v>0</v>
      </c>
      <c r="U38" s="49">
        <v>0</v>
      </c>
      <c r="V38" s="49">
        <v>0</v>
      </c>
      <c r="W38" s="49">
        <v>0</v>
      </c>
      <c r="X38" s="49">
        <v>0</v>
      </c>
      <c r="Y38" s="49">
        <v>0</v>
      </c>
    </row>
    <row r="39" spans="1:25" x14ac:dyDescent="0.3">
      <c r="N39" s="54" t="s">
        <v>153</v>
      </c>
    </row>
    <row r="40" spans="1:25" x14ac:dyDescent="0.3">
      <c r="O40" s="52">
        <v>0</v>
      </c>
      <c r="P40" s="49">
        <v>0</v>
      </c>
      <c r="Q40" s="49">
        <v>0</v>
      </c>
      <c r="R40" s="49">
        <v>0</v>
      </c>
      <c r="S40" s="49">
        <v>0</v>
      </c>
      <c r="T40" s="49">
        <v>0</v>
      </c>
      <c r="U40" s="49">
        <v>0</v>
      </c>
      <c r="V40" s="49">
        <v>1</v>
      </c>
      <c r="W40" s="49">
        <v>0</v>
      </c>
      <c r="X40" s="49">
        <v>0</v>
      </c>
      <c r="Y40" s="49">
        <v>0</v>
      </c>
    </row>
    <row r="43" spans="1:25" x14ac:dyDescent="0.3">
      <c r="N43" s="44" t="s">
        <v>156</v>
      </c>
      <c r="O43" s="53"/>
      <c r="P43" s="53"/>
      <c r="Q43" s="53"/>
      <c r="R43" s="53"/>
      <c r="S43" s="53"/>
      <c r="T43" s="53"/>
      <c r="U43" s="53"/>
      <c r="V43" s="53"/>
      <c r="W43" s="59"/>
      <c r="X43" s="53"/>
      <c r="Y43" s="53"/>
    </row>
    <row r="44" spans="1:25" x14ac:dyDescent="0.3">
      <c r="N44" s="51" t="s">
        <v>22</v>
      </c>
      <c r="O44" s="49"/>
      <c r="P44" s="49">
        <f t="shared" ref="P44:Y48" si="7">C5-P12</f>
        <v>-2</v>
      </c>
      <c r="Q44" s="49">
        <f t="shared" si="7"/>
        <v>-1</v>
      </c>
      <c r="R44" s="49">
        <f t="shared" si="7"/>
        <v>-1</v>
      </c>
      <c r="S44" s="49">
        <f t="shared" si="7"/>
        <v>0</v>
      </c>
      <c r="T44" s="49">
        <f t="shared" si="7"/>
        <v>0</v>
      </c>
      <c r="U44" s="49">
        <f t="shared" si="7"/>
        <v>0</v>
      </c>
      <c r="V44" s="10">
        <f t="shared" si="7"/>
        <v>11</v>
      </c>
      <c r="W44" s="10">
        <f t="shared" si="7"/>
        <v>0</v>
      </c>
      <c r="X44" s="49">
        <f t="shared" si="7"/>
        <v>0</v>
      </c>
      <c r="Y44" s="49">
        <f t="shared" si="7"/>
        <v>0</v>
      </c>
    </row>
    <row r="45" spans="1:25" x14ac:dyDescent="0.3">
      <c r="N45" s="51" t="s">
        <v>23</v>
      </c>
      <c r="O45" s="49"/>
      <c r="P45" s="49">
        <f t="shared" si="7"/>
        <v>0</v>
      </c>
      <c r="Q45" s="49">
        <f t="shared" si="7"/>
        <v>0</v>
      </c>
      <c r="R45" s="49">
        <f t="shared" si="7"/>
        <v>0</v>
      </c>
      <c r="S45" s="49">
        <f t="shared" si="7"/>
        <v>0</v>
      </c>
      <c r="T45" s="49">
        <f t="shared" si="7"/>
        <v>-1</v>
      </c>
      <c r="U45" s="10">
        <f t="shared" si="7"/>
        <v>0</v>
      </c>
      <c r="V45" s="10">
        <f t="shared" si="7"/>
        <v>-8</v>
      </c>
      <c r="W45" s="10">
        <f t="shared" si="7"/>
        <v>0</v>
      </c>
      <c r="X45" s="49">
        <f t="shared" si="7"/>
        <v>0</v>
      </c>
      <c r="Y45" s="49">
        <f t="shared" si="7"/>
        <v>1</v>
      </c>
    </row>
    <row r="46" spans="1:25" x14ac:dyDescent="0.3">
      <c r="N46" s="51" t="s">
        <v>0</v>
      </c>
      <c r="O46" s="49"/>
      <c r="P46" s="49">
        <f t="shared" si="7"/>
        <v>0</v>
      </c>
      <c r="Q46" s="49">
        <f t="shared" si="7"/>
        <v>0</v>
      </c>
      <c r="R46" s="49">
        <f t="shared" si="7"/>
        <v>0</v>
      </c>
      <c r="S46" s="49">
        <f t="shared" si="7"/>
        <v>0</v>
      </c>
      <c r="T46" s="49">
        <f t="shared" si="7"/>
        <v>2</v>
      </c>
      <c r="U46" s="10">
        <f t="shared" si="7"/>
        <v>0</v>
      </c>
      <c r="V46" s="10">
        <f t="shared" si="7"/>
        <v>-4</v>
      </c>
      <c r="W46" s="10">
        <f t="shared" si="7"/>
        <v>5</v>
      </c>
      <c r="X46" s="49">
        <f t="shared" si="7"/>
        <v>0</v>
      </c>
      <c r="Y46" s="49">
        <f t="shared" si="7"/>
        <v>-1</v>
      </c>
    </row>
    <row r="47" spans="1:25" x14ac:dyDescent="0.3">
      <c r="N47" s="51" t="s">
        <v>24</v>
      </c>
      <c r="O47" s="49"/>
      <c r="P47" s="49">
        <f t="shared" si="7"/>
        <v>0</v>
      </c>
      <c r="Q47" s="49">
        <f t="shared" si="7"/>
        <v>0</v>
      </c>
      <c r="R47" s="49">
        <f t="shared" si="7"/>
        <v>0</v>
      </c>
      <c r="S47" s="49">
        <f t="shared" si="7"/>
        <v>0</v>
      </c>
      <c r="T47" s="49">
        <f t="shared" si="7"/>
        <v>0</v>
      </c>
      <c r="U47" s="10">
        <f t="shared" si="7"/>
        <v>0</v>
      </c>
      <c r="V47" s="49">
        <f t="shared" si="7"/>
        <v>0</v>
      </c>
      <c r="W47" s="10">
        <f t="shared" si="7"/>
        <v>1</v>
      </c>
      <c r="X47" s="49">
        <f t="shared" si="7"/>
        <v>0</v>
      </c>
      <c r="Y47" s="49">
        <f t="shared" si="7"/>
        <v>0</v>
      </c>
    </row>
    <row r="48" spans="1:25" x14ac:dyDescent="0.3">
      <c r="N48" s="51" t="s">
        <v>25</v>
      </c>
      <c r="O48" s="49"/>
      <c r="P48" s="49">
        <f t="shared" si="7"/>
        <v>2</v>
      </c>
      <c r="Q48" s="49">
        <f t="shared" si="7"/>
        <v>1</v>
      </c>
      <c r="R48" s="49">
        <f t="shared" si="7"/>
        <v>1</v>
      </c>
      <c r="S48" s="49">
        <f t="shared" si="7"/>
        <v>0</v>
      </c>
      <c r="T48" s="49">
        <f t="shared" si="7"/>
        <v>-1</v>
      </c>
      <c r="U48" s="10">
        <f t="shared" si="7"/>
        <v>0</v>
      </c>
      <c r="V48" s="49">
        <f t="shared" si="7"/>
        <v>1</v>
      </c>
      <c r="W48" s="10">
        <f t="shared" si="7"/>
        <v>-6</v>
      </c>
      <c r="X48" s="49">
        <f t="shared" si="7"/>
        <v>0</v>
      </c>
      <c r="Y48" s="49">
        <f t="shared" si="7"/>
        <v>0</v>
      </c>
    </row>
    <row r="49" spans="14:25" x14ac:dyDescent="0.3">
      <c r="N49" s="36"/>
      <c r="O49" s="49"/>
      <c r="P49" s="49">
        <f t="shared" ref="P49:Y49" si="8">C4-P18</f>
        <v>0</v>
      </c>
      <c r="Q49" s="49">
        <f t="shared" si="8"/>
        <v>0</v>
      </c>
      <c r="R49" s="49">
        <f t="shared" si="8"/>
        <v>0</v>
      </c>
      <c r="S49" s="49">
        <f t="shared" si="8"/>
        <v>0</v>
      </c>
      <c r="T49" s="49">
        <f t="shared" si="8"/>
        <v>0</v>
      </c>
      <c r="U49" s="49">
        <f t="shared" si="8"/>
        <v>0</v>
      </c>
      <c r="V49" s="49">
        <f t="shared" si="8"/>
        <v>0</v>
      </c>
      <c r="W49" s="10">
        <f t="shared" si="8"/>
        <v>0</v>
      </c>
      <c r="X49" s="49">
        <f t="shared" si="8"/>
        <v>0</v>
      </c>
      <c r="Y49" s="49">
        <f t="shared" si="8"/>
        <v>0</v>
      </c>
    </row>
    <row r="50" spans="14:25" x14ac:dyDescent="0.3">
      <c r="W50" s="4"/>
    </row>
    <row r="51" spans="14:25" x14ac:dyDescent="0.3">
      <c r="W51" s="4"/>
    </row>
  </sheetData>
  <mergeCells count="1">
    <mergeCell ref="A1:L1"/>
  </mergeCells>
  <conditionalFormatting sqref="O44:Y49">
    <cfRule type="cellIs" dxfId="5" priority="13" operator="notEqual">
      <formula>0</formula>
    </cfRule>
  </conditionalFormatting>
  <conditionalFormatting sqref="P21:Y27">
    <cfRule type="cellIs" dxfId="4" priority="1" operator="notEqual">
      <formula>P12</formula>
    </cfRule>
  </conditionalFormatting>
  <printOptions horizontalCentered="1" verticalCentered="1"/>
  <pageMargins left="0.45" right="0.45" top="0.75" bottom="0.75" header="0.25" footer="0.3"/>
  <pageSetup fitToWidth="0" orientation="landscape" r:id="rId1"/>
  <headerFooter scaleWithDoc="0">
    <oddHeader>&amp;C&amp;G</oddHeader>
    <oddFooter xml:space="preserve">&amp;L&amp;"-,Italic"&amp;8Updated 1/22/16&amp;R&amp;"+,Italic"&amp;8Information and Resource Management, Office of the Provost            </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C109"/>
  <sheetViews>
    <sheetView workbookViewId="0">
      <pane xSplit="13" ySplit="3" topLeftCell="N4" activePane="bottomRight" state="frozen"/>
      <selection pane="topRight" activeCell="N1" sqref="N1"/>
      <selection pane="bottomLeft" activeCell="A2" sqref="A2"/>
      <selection pane="bottomRight" activeCell="J47" sqref="J47"/>
    </sheetView>
  </sheetViews>
  <sheetFormatPr defaultColWidth="9" defaultRowHeight="10" x14ac:dyDescent="0.2"/>
  <cols>
    <col min="1" max="1" width="1.58203125" style="36" customWidth="1"/>
    <col min="2" max="2" width="7.08203125" style="36" customWidth="1"/>
    <col min="3" max="13" width="5.58203125" style="36" customWidth="1"/>
    <col min="14" max="14" width="4.75" style="36" customWidth="1"/>
    <col min="15" max="15" width="6.83203125" style="36" customWidth="1"/>
    <col min="16" max="16" width="7" style="36" customWidth="1"/>
    <col min="17" max="17" width="7.33203125" style="36" customWidth="1"/>
    <col min="18" max="19" width="8" style="36" customWidth="1"/>
    <col min="20" max="29" width="6.58203125" style="36" customWidth="1"/>
    <col min="30" max="41" width="4.58203125" style="36" customWidth="1"/>
    <col min="42" max="16384" width="9" style="36"/>
  </cols>
  <sheetData>
    <row r="1" spans="1:29" ht="10.5" x14ac:dyDescent="0.25">
      <c r="A1" s="37" t="s">
        <v>143</v>
      </c>
    </row>
    <row r="3" spans="1:29" s="37" customFormat="1" ht="10.5" x14ac:dyDescent="0.25">
      <c r="C3" s="37">
        <v>20053</v>
      </c>
      <c r="D3" s="37">
        <v>20063</v>
      </c>
      <c r="E3" s="37">
        <v>20073</v>
      </c>
      <c r="F3" s="37">
        <v>20083</v>
      </c>
      <c r="G3" s="37">
        <v>20093</v>
      </c>
      <c r="H3" s="37">
        <v>20103</v>
      </c>
      <c r="I3" s="37">
        <v>20113</v>
      </c>
      <c r="J3" s="37">
        <v>20123</v>
      </c>
      <c r="K3" s="37">
        <v>20133</v>
      </c>
      <c r="L3" s="37">
        <v>20143</v>
      </c>
      <c r="M3" s="37">
        <v>20153</v>
      </c>
      <c r="S3" s="37">
        <v>20053</v>
      </c>
      <c r="T3" s="37">
        <v>20063</v>
      </c>
      <c r="U3" s="37">
        <v>20073</v>
      </c>
      <c r="V3" s="37">
        <v>20083</v>
      </c>
      <c r="W3" s="37">
        <v>20093</v>
      </c>
      <c r="X3" s="37">
        <v>20103</v>
      </c>
      <c r="Y3" s="37">
        <v>20113</v>
      </c>
      <c r="Z3" s="37">
        <v>20123</v>
      </c>
      <c r="AA3" s="37">
        <v>20133</v>
      </c>
      <c r="AB3" s="37">
        <v>20143</v>
      </c>
      <c r="AC3" s="37">
        <v>20153</v>
      </c>
    </row>
    <row r="4" spans="1:29" ht="10.5" x14ac:dyDescent="0.25">
      <c r="B4" s="37"/>
    </row>
    <row r="5" spans="1:29" x14ac:dyDescent="0.2">
      <c r="B5" s="36" t="s">
        <v>39</v>
      </c>
      <c r="C5" s="36">
        <v>44</v>
      </c>
      <c r="D5" s="36">
        <v>32</v>
      </c>
      <c r="E5" s="36">
        <v>60</v>
      </c>
      <c r="F5" s="36">
        <v>177</v>
      </c>
      <c r="G5" s="36">
        <v>259</v>
      </c>
      <c r="H5" s="36">
        <v>388</v>
      </c>
      <c r="I5" s="36">
        <v>484</v>
      </c>
      <c r="J5" s="36">
        <v>399</v>
      </c>
      <c r="K5" s="36">
        <v>471</v>
      </c>
      <c r="L5" s="36">
        <v>572</v>
      </c>
      <c r="M5" s="36">
        <v>614</v>
      </c>
      <c r="T5" s="36" t="e">
        <f>#REF!</f>
        <v>#REF!</v>
      </c>
      <c r="U5" s="36" t="e">
        <f>#REF!</f>
        <v>#REF!</v>
      </c>
      <c r="V5" s="36" t="e">
        <f>#REF!</f>
        <v>#REF!</v>
      </c>
      <c r="W5" s="36" t="e">
        <f>#REF!</f>
        <v>#REF!</v>
      </c>
      <c r="X5" s="36" t="e">
        <f>#REF!</f>
        <v>#REF!</v>
      </c>
      <c r="Y5" s="36" t="e">
        <f>#REF!</f>
        <v>#REF!</v>
      </c>
      <c r="Z5" s="36" t="e">
        <f>#REF!</f>
        <v>#REF!</v>
      </c>
      <c r="AA5" s="36" t="e">
        <f>#REF!</f>
        <v>#REF!</v>
      </c>
      <c r="AB5" s="36" t="e">
        <f>#REF!</f>
        <v>#REF!</v>
      </c>
      <c r="AC5" s="36" t="e">
        <f>#REF!</f>
        <v>#REF!</v>
      </c>
    </row>
    <row r="8" spans="1:29" x14ac:dyDescent="0.2">
      <c r="A8" s="36" t="s">
        <v>126</v>
      </c>
    </row>
    <row r="9" spans="1:29" x14ac:dyDescent="0.2">
      <c r="A9" s="36" t="s">
        <v>127</v>
      </c>
    </row>
    <row r="10" spans="1:29" x14ac:dyDescent="0.2">
      <c r="A10" s="36" t="s">
        <v>125</v>
      </c>
    </row>
    <row r="11" spans="1:29" x14ac:dyDescent="0.2">
      <c r="A11" s="36" t="s">
        <v>130</v>
      </c>
    </row>
    <row r="12" spans="1:29" x14ac:dyDescent="0.2">
      <c r="A12" s="36" t="s">
        <v>128</v>
      </c>
    </row>
    <row r="13" spans="1:29" x14ac:dyDescent="0.2">
      <c r="A13" s="36" t="s">
        <v>124</v>
      </c>
    </row>
    <row r="16" spans="1:29" x14ac:dyDescent="0.2">
      <c r="B16" s="36" t="s">
        <v>22</v>
      </c>
      <c r="C16" s="36">
        <v>2315</v>
      </c>
      <c r="D16" s="36">
        <v>2462</v>
      </c>
      <c r="E16" s="36">
        <v>2449</v>
      </c>
      <c r="F16" s="36">
        <v>2224</v>
      </c>
      <c r="G16" s="36">
        <v>2052</v>
      </c>
      <c r="H16" s="36">
        <v>2096</v>
      </c>
      <c r="I16" s="36">
        <v>2062</v>
      </c>
      <c r="J16" s="36">
        <v>2110</v>
      </c>
      <c r="K16" s="36">
        <v>2134</v>
      </c>
      <c r="L16" s="36">
        <v>2197</v>
      </c>
      <c r="M16" s="36">
        <v>2459</v>
      </c>
      <c r="T16" s="36">
        <v>2462</v>
      </c>
      <c r="U16" s="36">
        <v>2448</v>
      </c>
      <c r="V16" s="36">
        <v>2224</v>
      </c>
      <c r="W16" s="36">
        <v>2052</v>
      </c>
      <c r="X16" s="36">
        <v>2096</v>
      </c>
      <c r="Y16" s="36">
        <v>2062</v>
      </c>
      <c r="Z16" s="36">
        <v>2122</v>
      </c>
      <c r="AA16" s="36">
        <v>2134</v>
      </c>
      <c r="AB16" s="36">
        <v>2197</v>
      </c>
      <c r="AC16" s="36">
        <v>2459</v>
      </c>
    </row>
    <row r="17" spans="2:29" x14ac:dyDescent="0.2">
      <c r="B17" s="36" t="s">
        <v>23</v>
      </c>
      <c r="C17" s="36">
        <v>1318</v>
      </c>
      <c r="D17" s="36">
        <v>1626</v>
      </c>
      <c r="E17" s="36">
        <v>1616</v>
      </c>
      <c r="F17" s="36">
        <v>1694</v>
      </c>
      <c r="G17" s="36">
        <v>1599</v>
      </c>
      <c r="H17" s="36">
        <v>1875</v>
      </c>
      <c r="I17" s="36">
        <v>1813</v>
      </c>
      <c r="J17" s="36">
        <v>1758</v>
      </c>
      <c r="K17" s="36">
        <v>1606</v>
      </c>
      <c r="L17" s="36">
        <v>1637</v>
      </c>
      <c r="M17" s="36">
        <v>1862</v>
      </c>
      <c r="T17" s="36">
        <v>1626</v>
      </c>
      <c r="U17" s="36">
        <v>1616</v>
      </c>
      <c r="V17" s="36">
        <v>1694</v>
      </c>
      <c r="W17" s="36">
        <v>1599</v>
      </c>
      <c r="X17" s="36">
        <v>1874</v>
      </c>
      <c r="Y17" s="36">
        <v>1813</v>
      </c>
      <c r="Z17" s="36">
        <v>1750</v>
      </c>
      <c r="AA17" s="36">
        <v>1606</v>
      </c>
      <c r="AB17" s="36">
        <v>1637</v>
      </c>
      <c r="AC17" s="36">
        <v>1863</v>
      </c>
    </row>
    <row r="18" spans="2:29" x14ac:dyDescent="0.2">
      <c r="B18" s="36" t="s">
        <v>0</v>
      </c>
      <c r="C18" s="36">
        <v>172</v>
      </c>
      <c r="D18" s="36">
        <v>171</v>
      </c>
      <c r="E18" s="36">
        <v>163</v>
      </c>
      <c r="F18" s="36">
        <v>152</v>
      </c>
      <c r="G18" s="36">
        <v>152</v>
      </c>
      <c r="H18" s="36">
        <v>196</v>
      </c>
      <c r="I18" s="36">
        <v>207</v>
      </c>
      <c r="J18" s="36">
        <v>202</v>
      </c>
      <c r="K18" s="36">
        <v>242</v>
      </c>
      <c r="L18" s="36">
        <v>258</v>
      </c>
      <c r="M18" s="36">
        <v>304</v>
      </c>
      <c r="T18" s="36">
        <v>171</v>
      </c>
      <c r="U18" s="36">
        <v>164</v>
      </c>
      <c r="V18" s="36">
        <v>152</v>
      </c>
      <c r="W18" s="36">
        <v>152</v>
      </c>
      <c r="X18" s="36">
        <v>198</v>
      </c>
      <c r="Y18" s="36">
        <v>207</v>
      </c>
      <c r="Z18" s="36">
        <v>198</v>
      </c>
      <c r="AA18" s="36">
        <v>242</v>
      </c>
      <c r="AB18" s="36">
        <v>258</v>
      </c>
      <c r="AC18" s="36">
        <v>302</v>
      </c>
    </row>
    <row r="19" spans="2:29" x14ac:dyDescent="0.2">
      <c r="B19" s="36" t="s">
        <v>24</v>
      </c>
      <c r="C19" s="36">
        <v>1</v>
      </c>
      <c r="D19" s="36">
        <v>0</v>
      </c>
      <c r="E19" s="36">
        <v>0</v>
      </c>
      <c r="F19" s="36">
        <v>0</v>
      </c>
      <c r="G19" s="36">
        <v>1</v>
      </c>
      <c r="H19" s="36">
        <v>1</v>
      </c>
      <c r="I19" s="36">
        <v>0</v>
      </c>
      <c r="J19" s="36">
        <v>2</v>
      </c>
      <c r="K19" s="36">
        <v>1</v>
      </c>
      <c r="L19" s="36">
        <v>2</v>
      </c>
      <c r="M19" s="36">
        <v>2</v>
      </c>
      <c r="T19" s="36">
        <v>0</v>
      </c>
      <c r="U19" s="36">
        <v>0</v>
      </c>
      <c r="V19" s="36">
        <v>0</v>
      </c>
      <c r="W19" s="36">
        <v>1</v>
      </c>
      <c r="X19" s="36">
        <v>1</v>
      </c>
      <c r="Y19" s="36">
        <v>0</v>
      </c>
      <c r="Z19" s="36">
        <v>2</v>
      </c>
      <c r="AA19" s="36">
        <v>1</v>
      </c>
      <c r="AB19" s="36">
        <v>2</v>
      </c>
      <c r="AC19" s="36">
        <v>2</v>
      </c>
    </row>
    <row r="20" spans="2:29" s="37" customFormat="1" ht="10.5" x14ac:dyDescent="0.25">
      <c r="B20" s="37" t="s">
        <v>25</v>
      </c>
      <c r="C20" s="37">
        <v>43</v>
      </c>
      <c r="D20" s="37">
        <v>30</v>
      </c>
      <c r="E20" s="37">
        <v>59</v>
      </c>
      <c r="F20" s="37">
        <v>176</v>
      </c>
      <c r="G20" s="37">
        <v>259</v>
      </c>
      <c r="H20" s="37">
        <v>389</v>
      </c>
      <c r="I20" s="37">
        <v>483</v>
      </c>
      <c r="J20" s="37">
        <v>398</v>
      </c>
      <c r="K20" s="37">
        <v>477</v>
      </c>
      <c r="L20" s="37">
        <v>572</v>
      </c>
      <c r="M20" s="37">
        <v>614</v>
      </c>
      <c r="T20" s="37">
        <v>30</v>
      </c>
      <c r="U20" s="37">
        <v>59</v>
      </c>
      <c r="V20" s="37">
        <v>176</v>
      </c>
      <c r="W20" s="37">
        <v>259</v>
      </c>
      <c r="X20" s="37">
        <v>388</v>
      </c>
      <c r="Y20" s="37">
        <v>483</v>
      </c>
      <c r="Z20" s="37">
        <v>398</v>
      </c>
      <c r="AA20" s="37">
        <v>477</v>
      </c>
      <c r="AB20" s="37">
        <v>572</v>
      </c>
      <c r="AC20" s="37">
        <v>615</v>
      </c>
    </row>
    <row r="21" spans="2:29" x14ac:dyDescent="0.2">
      <c r="B21" s="36" t="s">
        <v>1</v>
      </c>
      <c r="C21" s="36">
        <f t="shared" ref="C21:I21" si="0">SUM(C16:C20)</f>
        <v>3849</v>
      </c>
      <c r="D21" s="36">
        <f t="shared" si="0"/>
        <v>4289</v>
      </c>
      <c r="E21" s="36">
        <f t="shared" si="0"/>
        <v>4287</v>
      </c>
      <c r="F21" s="36">
        <f t="shared" si="0"/>
        <v>4246</v>
      </c>
      <c r="G21" s="36">
        <f t="shared" si="0"/>
        <v>4063</v>
      </c>
      <c r="H21" s="36">
        <f t="shared" si="0"/>
        <v>4557</v>
      </c>
      <c r="I21" s="36">
        <f t="shared" si="0"/>
        <v>4565</v>
      </c>
      <c r="J21" s="36">
        <f>SUM(J16:J20)</f>
        <v>4470</v>
      </c>
      <c r="K21" s="36">
        <f t="shared" ref="K21:M21" si="1">SUM(K16:K20)</f>
        <v>4460</v>
      </c>
      <c r="L21" s="36">
        <f t="shared" si="1"/>
        <v>4666</v>
      </c>
      <c r="M21" s="36">
        <f t="shared" si="1"/>
        <v>5241</v>
      </c>
      <c r="T21" s="36">
        <f>SUM(T16:T20)</f>
        <v>4289</v>
      </c>
      <c r="U21" s="36">
        <f t="shared" ref="U21:AC21" si="2">SUM(U16:U20)</f>
        <v>4287</v>
      </c>
      <c r="V21" s="36">
        <f t="shared" si="2"/>
        <v>4246</v>
      </c>
      <c r="W21" s="36">
        <f t="shared" si="2"/>
        <v>4063</v>
      </c>
      <c r="X21" s="36">
        <f t="shared" si="2"/>
        <v>4557</v>
      </c>
      <c r="Y21" s="36">
        <f t="shared" si="2"/>
        <v>4565</v>
      </c>
      <c r="Z21" s="36">
        <f t="shared" si="2"/>
        <v>4470</v>
      </c>
      <c r="AA21" s="36">
        <f t="shared" si="2"/>
        <v>4460</v>
      </c>
      <c r="AB21" s="36">
        <f t="shared" si="2"/>
        <v>4666</v>
      </c>
      <c r="AC21" s="36">
        <f t="shared" si="2"/>
        <v>5241</v>
      </c>
    </row>
    <row r="23" spans="2:29" x14ac:dyDescent="0.2">
      <c r="P23" s="36" t="s">
        <v>144</v>
      </c>
      <c r="T23" s="36">
        <f t="shared" ref="T23:AC28" si="3">T16-D16</f>
        <v>0</v>
      </c>
      <c r="U23" s="36">
        <f t="shared" si="3"/>
        <v>-1</v>
      </c>
      <c r="V23" s="36">
        <f t="shared" si="3"/>
        <v>0</v>
      </c>
      <c r="W23" s="36">
        <f t="shared" si="3"/>
        <v>0</v>
      </c>
      <c r="X23" s="36">
        <f t="shared" si="3"/>
        <v>0</v>
      </c>
      <c r="Y23" s="36">
        <f t="shared" si="3"/>
        <v>0</v>
      </c>
      <c r="Z23" s="36">
        <f t="shared" si="3"/>
        <v>12</v>
      </c>
      <c r="AA23" s="36">
        <f t="shared" si="3"/>
        <v>0</v>
      </c>
      <c r="AB23" s="36">
        <f t="shared" si="3"/>
        <v>0</v>
      </c>
      <c r="AC23" s="36">
        <f t="shared" si="3"/>
        <v>0</v>
      </c>
    </row>
    <row r="24" spans="2:29" x14ac:dyDescent="0.2">
      <c r="T24" s="36">
        <f t="shared" si="3"/>
        <v>0</v>
      </c>
      <c r="U24" s="36">
        <f t="shared" si="3"/>
        <v>0</v>
      </c>
      <c r="V24" s="36">
        <f t="shared" si="3"/>
        <v>0</v>
      </c>
      <c r="W24" s="36">
        <f t="shared" si="3"/>
        <v>0</v>
      </c>
      <c r="X24" s="36">
        <f t="shared" si="3"/>
        <v>-1</v>
      </c>
      <c r="Y24" s="36">
        <f t="shared" si="3"/>
        <v>0</v>
      </c>
      <c r="Z24" s="36">
        <f t="shared" si="3"/>
        <v>-8</v>
      </c>
      <c r="AA24" s="36">
        <f t="shared" si="3"/>
        <v>0</v>
      </c>
      <c r="AB24" s="36">
        <f t="shared" si="3"/>
        <v>0</v>
      </c>
      <c r="AC24" s="36">
        <f t="shared" si="3"/>
        <v>1</v>
      </c>
    </row>
    <row r="25" spans="2:29" x14ac:dyDescent="0.2">
      <c r="T25" s="36">
        <f t="shared" si="3"/>
        <v>0</v>
      </c>
      <c r="U25" s="36">
        <f t="shared" si="3"/>
        <v>1</v>
      </c>
      <c r="V25" s="36">
        <f t="shared" si="3"/>
        <v>0</v>
      </c>
      <c r="W25" s="36">
        <f t="shared" si="3"/>
        <v>0</v>
      </c>
      <c r="X25" s="36">
        <f t="shared" si="3"/>
        <v>2</v>
      </c>
      <c r="Y25" s="36">
        <f t="shared" si="3"/>
        <v>0</v>
      </c>
      <c r="Z25" s="36">
        <f t="shared" si="3"/>
        <v>-4</v>
      </c>
      <c r="AA25" s="36">
        <f t="shared" si="3"/>
        <v>0</v>
      </c>
      <c r="AB25" s="36">
        <f t="shared" si="3"/>
        <v>0</v>
      </c>
      <c r="AC25" s="36">
        <f t="shared" si="3"/>
        <v>-2</v>
      </c>
    </row>
    <row r="26" spans="2:29" x14ac:dyDescent="0.2">
      <c r="T26" s="36">
        <f t="shared" si="3"/>
        <v>0</v>
      </c>
      <c r="U26" s="36">
        <f t="shared" si="3"/>
        <v>0</v>
      </c>
      <c r="V26" s="36">
        <f t="shared" si="3"/>
        <v>0</v>
      </c>
      <c r="W26" s="36">
        <f t="shared" si="3"/>
        <v>0</v>
      </c>
      <c r="X26" s="36">
        <f t="shared" si="3"/>
        <v>0</v>
      </c>
      <c r="Y26" s="36">
        <f t="shared" si="3"/>
        <v>0</v>
      </c>
      <c r="Z26" s="36">
        <f t="shared" si="3"/>
        <v>0</v>
      </c>
      <c r="AA26" s="36">
        <f t="shared" si="3"/>
        <v>0</v>
      </c>
      <c r="AB26" s="36">
        <f t="shared" si="3"/>
        <v>0</v>
      </c>
      <c r="AC26" s="36">
        <f t="shared" si="3"/>
        <v>0</v>
      </c>
    </row>
    <row r="27" spans="2:29" ht="10.5" x14ac:dyDescent="0.25">
      <c r="T27" s="37">
        <f t="shared" si="3"/>
        <v>0</v>
      </c>
      <c r="U27" s="37">
        <f t="shared" si="3"/>
        <v>0</v>
      </c>
      <c r="V27" s="37">
        <f t="shared" si="3"/>
        <v>0</v>
      </c>
      <c r="W27" s="37">
        <f t="shared" si="3"/>
        <v>0</v>
      </c>
      <c r="X27" s="37">
        <f t="shared" si="3"/>
        <v>-1</v>
      </c>
      <c r="Y27" s="37">
        <f t="shared" si="3"/>
        <v>0</v>
      </c>
      <c r="Z27" s="37">
        <f t="shared" si="3"/>
        <v>0</v>
      </c>
      <c r="AA27" s="37">
        <f t="shared" si="3"/>
        <v>0</v>
      </c>
      <c r="AB27" s="37">
        <f t="shared" si="3"/>
        <v>0</v>
      </c>
      <c r="AC27" s="37">
        <f t="shared" si="3"/>
        <v>1</v>
      </c>
    </row>
    <row r="28" spans="2:29" x14ac:dyDescent="0.2">
      <c r="T28" s="36">
        <f t="shared" si="3"/>
        <v>0</v>
      </c>
      <c r="U28" s="36">
        <f t="shared" si="3"/>
        <v>0</v>
      </c>
      <c r="V28" s="36">
        <f t="shared" si="3"/>
        <v>0</v>
      </c>
      <c r="W28" s="36">
        <f t="shared" si="3"/>
        <v>0</v>
      </c>
      <c r="X28" s="36">
        <f t="shared" si="3"/>
        <v>0</v>
      </c>
      <c r="Y28" s="36">
        <f t="shared" si="3"/>
        <v>0</v>
      </c>
      <c r="Z28" s="36">
        <f t="shared" si="3"/>
        <v>0</v>
      </c>
      <c r="AA28" s="36">
        <f t="shared" si="3"/>
        <v>0</v>
      </c>
      <c r="AB28" s="36">
        <f t="shared" si="3"/>
        <v>0</v>
      </c>
      <c r="AC28" s="36">
        <f t="shared" si="3"/>
        <v>0</v>
      </c>
    </row>
    <row r="30" spans="2:29" x14ac:dyDescent="0.2">
      <c r="C30" s="36" t="s">
        <v>129</v>
      </c>
    </row>
    <row r="32" spans="2:29" s="37" customFormat="1" ht="10.5" x14ac:dyDescent="0.25">
      <c r="C32" s="37">
        <f>SUM(C33:C104)</f>
        <v>43</v>
      </c>
      <c r="D32" s="37">
        <f t="shared" ref="D32:M32" si="4">SUM(D33:D104)</f>
        <v>30</v>
      </c>
      <c r="E32" s="37">
        <f t="shared" si="4"/>
        <v>59</v>
      </c>
      <c r="F32" s="37">
        <f t="shared" si="4"/>
        <v>176</v>
      </c>
      <c r="G32" s="37">
        <f t="shared" si="4"/>
        <v>259</v>
      </c>
      <c r="H32" s="38">
        <f t="shared" si="4"/>
        <v>388</v>
      </c>
      <c r="I32" s="37">
        <f t="shared" si="4"/>
        <v>483</v>
      </c>
      <c r="J32" s="37">
        <f t="shared" si="4"/>
        <v>398</v>
      </c>
      <c r="K32" s="38">
        <f t="shared" si="4"/>
        <v>476</v>
      </c>
      <c r="L32" s="37">
        <f t="shared" si="4"/>
        <v>572</v>
      </c>
      <c r="M32" s="38">
        <f t="shared" si="4"/>
        <v>615</v>
      </c>
      <c r="T32" s="37">
        <f>SUM(T33:T104)</f>
        <v>30</v>
      </c>
      <c r="U32" s="37">
        <f t="shared" ref="U32:AC32" si="5">SUM(U33:U104)</f>
        <v>59</v>
      </c>
      <c r="V32" s="37">
        <f t="shared" si="5"/>
        <v>176</v>
      </c>
      <c r="W32" s="37">
        <f t="shared" si="5"/>
        <v>259</v>
      </c>
      <c r="X32" s="37">
        <f t="shared" si="5"/>
        <v>388</v>
      </c>
      <c r="Y32" s="37">
        <f t="shared" si="5"/>
        <v>483</v>
      </c>
      <c r="Z32" s="37">
        <f t="shared" si="5"/>
        <v>398</v>
      </c>
      <c r="AA32" s="38">
        <f t="shared" si="5"/>
        <v>476</v>
      </c>
      <c r="AB32" s="37">
        <f t="shared" si="5"/>
        <v>572</v>
      </c>
      <c r="AC32" s="37">
        <f t="shared" si="5"/>
        <v>615</v>
      </c>
    </row>
    <row r="33" spans="2:29" x14ac:dyDescent="0.2">
      <c r="B33" s="36" t="s">
        <v>69</v>
      </c>
      <c r="F33" s="36">
        <v>1</v>
      </c>
      <c r="H33" s="36">
        <v>1</v>
      </c>
      <c r="M33" s="36">
        <v>1</v>
      </c>
      <c r="O33" s="36" t="s">
        <v>69</v>
      </c>
      <c r="T33" s="36">
        <v>0</v>
      </c>
      <c r="U33" s="36">
        <v>0</v>
      </c>
      <c r="V33" s="36">
        <v>1</v>
      </c>
      <c r="W33" s="36">
        <v>0</v>
      </c>
      <c r="X33" s="36">
        <v>1</v>
      </c>
      <c r="Y33" s="36">
        <v>0</v>
      </c>
      <c r="Z33" s="36">
        <v>0</v>
      </c>
      <c r="AA33" s="36">
        <v>0</v>
      </c>
      <c r="AB33" s="36">
        <v>0</v>
      </c>
      <c r="AC33" s="36">
        <v>1</v>
      </c>
    </row>
    <row r="34" spans="2:29" x14ac:dyDescent="0.2">
      <c r="B34" s="36" t="s">
        <v>75</v>
      </c>
      <c r="C34" s="36">
        <v>2</v>
      </c>
      <c r="I34" s="36">
        <v>1</v>
      </c>
      <c r="O34" s="36" t="s">
        <v>75</v>
      </c>
      <c r="T34" s="36">
        <v>0</v>
      </c>
      <c r="U34" s="36">
        <v>0</v>
      </c>
      <c r="V34" s="36">
        <v>0</v>
      </c>
      <c r="W34" s="36">
        <v>0</v>
      </c>
      <c r="X34" s="36">
        <v>0</v>
      </c>
      <c r="Y34" s="36">
        <v>1</v>
      </c>
      <c r="Z34" s="36">
        <v>0</v>
      </c>
      <c r="AA34" s="36">
        <v>0</v>
      </c>
      <c r="AB34" s="36">
        <v>0</v>
      </c>
      <c r="AC34" s="36">
        <v>0</v>
      </c>
    </row>
    <row r="35" spans="2:29" x14ac:dyDescent="0.2">
      <c r="B35" s="36" t="s">
        <v>57</v>
      </c>
      <c r="L35" s="36">
        <v>1</v>
      </c>
      <c r="O35" s="36" t="s">
        <v>100</v>
      </c>
      <c r="T35" s="36">
        <v>0</v>
      </c>
      <c r="U35" s="36">
        <v>0</v>
      </c>
      <c r="V35" s="36">
        <v>0</v>
      </c>
      <c r="W35" s="36">
        <v>0</v>
      </c>
      <c r="X35" s="36">
        <v>0</v>
      </c>
      <c r="Y35" s="36">
        <v>0</v>
      </c>
      <c r="Z35" s="36">
        <v>0</v>
      </c>
      <c r="AA35" s="36">
        <v>0</v>
      </c>
      <c r="AB35" s="36">
        <v>1</v>
      </c>
      <c r="AC35" s="36">
        <v>0</v>
      </c>
    </row>
    <row r="36" spans="2:29" x14ac:dyDescent="0.2">
      <c r="B36" s="36" t="s">
        <v>86</v>
      </c>
      <c r="H36" s="36">
        <v>1</v>
      </c>
      <c r="O36" s="36" t="s">
        <v>101</v>
      </c>
      <c r="T36" s="36">
        <v>0</v>
      </c>
      <c r="U36" s="36">
        <v>0</v>
      </c>
      <c r="V36" s="36">
        <v>0</v>
      </c>
      <c r="W36" s="36">
        <v>0</v>
      </c>
      <c r="X36" s="36">
        <v>1</v>
      </c>
      <c r="Y36" s="36">
        <v>0</v>
      </c>
      <c r="Z36" s="36">
        <v>0</v>
      </c>
      <c r="AA36" s="36">
        <v>0</v>
      </c>
      <c r="AB36" s="36">
        <v>0</v>
      </c>
      <c r="AC36" s="36">
        <v>0</v>
      </c>
    </row>
    <row r="37" spans="2:29" x14ac:dyDescent="0.2">
      <c r="B37" s="36" t="s">
        <v>58</v>
      </c>
      <c r="L37" s="36">
        <v>1</v>
      </c>
      <c r="O37" s="36" t="s">
        <v>102</v>
      </c>
      <c r="T37" s="36">
        <v>0</v>
      </c>
      <c r="U37" s="36">
        <v>0</v>
      </c>
      <c r="V37" s="36">
        <v>0</v>
      </c>
      <c r="W37" s="36">
        <v>0</v>
      </c>
      <c r="X37" s="36">
        <v>0</v>
      </c>
      <c r="Y37" s="36">
        <v>0</v>
      </c>
      <c r="Z37" s="36">
        <v>0</v>
      </c>
      <c r="AA37" s="36">
        <v>0</v>
      </c>
      <c r="AB37" s="36">
        <v>1</v>
      </c>
      <c r="AC37" s="36">
        <v>0</v>
      </c>
    </row>
    <row r="38" spans="2:29" x14ac:dyDescent="0.2">
      <c r="B38" s="36" t="s">
        <v>40</v>
      </c>
      <c r="F38" s="36">
        <v>1</v>
      </c>
      <c r="K38" s="36">
        <v>1</v>
      </c>
      <c r="L38" s="36">
        <v>1</v>
      </c>
      <c r="O38" s="36" t="s">
        <v>40</v>
      </c>
      <c r="T38" s="36">
        <v>0</v>
      </c>
      <c r="U38" s="36">
        <v>0</v>
      </c>
      <c r="V38" s="36">
        <v>1</v>
      </c>
      <c r="W38" s="36">
        <v>0</v>
      </c>
      <c r="X38" s="36">
        <v>0</v>
      </c>
      <c r="Y38" s="36">
        <v>0</v>
      </c>
      <c r="Z38" s="36">
        <v>0</v>
      </c>
      <c r="AA38" s="36">
        <v>1</v>
      </c>
      <c r="AB38" s="36">
        <v>1</v>
      </c>
      <c r="AC38" s="36">
        <v>0</v>
      </c>
    </row>
    <row r="39" spans="2:29" x14ac:dyDescent="0.2">
      <c r="B39" s="36" t="s">
        <v>91</v>
      </c>
      <c r="E39" s="36">
        <v>2</v>
      </c>
      <c r="O39" s="36" t="s">
        <v>91</v>
      </c>
      <c r="T39" s="36">
        <v>0</v>
      </c>
      <c r="U39" s="36">
        <v>2</v>
      </c>
      <c r="V39" s="36">
        <v>0</v>
      </c>
      <c r="W39" s="36">
        <v>0</v>
      </c>
      <c r="X39" s="36">
        <v>0</v>
      </c>
      <c r="Y39" s="36">
        <v>0</v>
      </c>
      <c r="Z39" s="36">
        <v>0</v>
      </c>
      <c r="AA39" s="36">
        <v>0</v>
      </c>
      <c r="AB39" s="36">
        <v>0</v>
      </c>
      <c r="AC39" s="36">
        <v>0</v>
      </c>
    </row>
    <row r="40" spans="2:29" x14ac:dyDescent="0.2">
      <c r="B40" s="36" t="s">
        <v>59</v>
      </c>
      <c r="H40" s="36">
        <v>2</v>
      </c>
      <c r="L40" s="36">
        <v>1</v>
      </c>
      <c r="O40" s="36" t="s">
        <v>59</v>
      </c>
      <c r="T40" s="36">
        <v>0</v>
      </c>
      <c r="U40" s="36">
        <v>0</v>
      </c>
      <c r="V40" s="36">
        <v>0</v>
      </c>
      <c r="W40" s="36">
        <v>0</v>
      </c>
      <c r="X40" s="36">
        <v>2</v>
      </c>
      <c r="Y40" s="36">
        <v>0</v>
      </c>
      <c r="Z40" s="36">
        <v>0</v>
      </c>
      <c r="AA40" s="36">
        <v>0</v>
      </c>
      <c r="AB40" s="36">
        <v>1</v>
      </c>
      <c r="AC40" s="36">
        <v>0</v>
      </c>
    </row>
    <row r="41" spans="2:29" x14ac:dyDescent="0.2">
      <c r="B41" s="36" t="s">
        <v>76</v>
      </c>
      <c r="G41" s="36">
        <v>2</v>
      </c>
      <c r="I41" s="36">
        <v>1</v>
      </c>
      <c r="O41" s="36" t="s">
        <v>76</v>
      </c>
      <c r="T41" s="36">
        <v>0</v>
      </c>
      <c r="U41" s="36">
        <v>0</v>
      </c>
      <c r="V41" s="36">
        <v>0</v>
      </c>
      <c r="W41" s="36">
        <v>2</v>
      </c>
      <c r="X41" s="36">
        <v>0</v>
      </c>
      <c r="Y41" s="36">
        <v>1</v>
      </c>
      <c r="Z41" s="36">
        <v>0</v>
      </c>
      <c r="AA41" s="36">
        <v>0</v>
      </c>
      <c r="AB41" s="36">
        <v>0</v>
      </c>
      <c r="AC41" s="36">
        <v>0</v>
      </c>
    </row>
    <row r="42" spans="2:29" x14ac:dyDescent="0.2">
      <c r="B42" s="36" t="s">
        <v>60</v>
      </c>
      <c r="I42" s="36">
        <v>2</v>
      </c>
      <c r="L42" s="36">
        <v>1</v>
      </c>
      <c r="O42" s="36" t="s">
        <v>60</v>
      </c>
      <c r="T42" s="36">
        <v>0</v>
      </c>
      <c r="U42" s="36">
        <v>0</v>
      </c>
      <c r="V42" s="36">
        <v>0</v>
      </c>
      <c r="W42" s="36">
        <v>0</v>
      </c>
      <c r="X42" s="36">
        <v>0</v>
      </c>
      <c r="Y42" s="36">
        <v>2</v>
      </c>
      <c r="Z42" s="36">
        <v>0</v>
      </c>
      <c r="AA42" s="36">
        <v>0</v>
      </c>
      <c r="AB42" s="36">
        <v>1</v>
      </c>
      <c r="AC42" s="36">
        <v>0</v>
      </c>
    </row>
    <row r="43" spans="2:29" x14ac:dyDescent="0.2">
      <c r="B43" s="36" t="s">
        <v>41</v>
      </c>
      <c r="G43" s="36">
        <v>1</v>
      </c>
      <c r="H43" s="36">
        <v>1</v>
      </c>
      <c r="K43" s="36">
        <v>1</v>
      </c>
      <c r="M43" s="36">
        <v>1</v>
      </c>
      <c r="O43" s="36" t="s">
        <v>103</v>
      </c>
      <c r="T43" s="36">
        <v>0</v>
      </c>
      <c r="U43" s="36">
        <v>0</v>
      </c>
      <c r="V43" s="36">
        <v>0</v>
      </c>
      <c r="W43" s="36">
        <v>1</v>
      </c>
      <c r="X43" s="36">
        <v>1</v>
      </c>
      <c r="Y43" s="36">
        <v>0</v>
      </c>
      <c r="Z43" s="36">
        <v>0</v>
      </c>
      <c r="AA43" s="36">
        <v>1</v>
      </c>
      <c r="AB43" s="36">
        <v>0</v>
      </c>
      <c r="AC43" s="36">
        <v>1</v>
      </c>
    </row>
    <row r="44" spans="2:29" x14ac:dyDescent="0.2">
      <c r="B44" s="36" t="s">
        <v>77</v>
      </c>
      <c r="I44" s="36">
        <v>1</v>
      </c>
      <c r="O44" s="36" t="s">
        <v>77</v>
      </c>
      <c r="T44" s="36">
        <v>0</v>
      </c>
      <c r="U44" s="36">
        <v>0</v>
      </c>
      <c r="V44" s="36">
        <v>0</v>
      </c>
      <c r="W44" s="36">
        <v>0</v>
      </c>
      <c r="X44" s="36">
        <v>0</v>
      </c>
      <c r="Y44" s="36">
        <v>1</v>
      </c>
      <c r="Z44" s="36">
        <v>0</v>
      </c>
      <c r="AA44" s="36">
        <v>0</v>
      </c>
      <c r="AB44" s="36">
        <v>0</v>
      </c>
      <c r="AC44" s="36">
        <v>0</v>
      </c>
    </row>
    <row r="45" spans="2:29" x14ac:dyDescent="0.2">
      <c r="B45" s="36" t="s">
        <v>38</v>
      </c>
      <c r="C45" s="36">
        <v>6</v>
      </c>
      <c r="D45" s="36">
        <v>1</v>
      </c>
      <c r="E45" s="36">
        <v>2</v>
      </c>
      <c r="F45" s="36">
        <v>2</v>
      </c>
      <c r="G45" s="36">
        <v>5</v>
      </c>
      <c r="H45" s="36">
        <v>7</v>
      </c>
      <c r="I45" s="36">
        <v>7</v>
      </c>
      <c r="J45" s="36">
        <v>6</v>
      </c>
      <c r="K45" s="36">
        <v>4</v>
      </c>
      <c r="L45" s="36">
        <v>7</v>
      </c>
      <c r="M45" s="36">
        <v>4</v>
      </c>
      <c r="O45" s="36" t="s">
        <v>38</v>
      </c>
      <c r="T45" s="36">
        <v>1</v>
      </c>
      <c r="U45" s="36">
        <v>2</v>
      </c>
      <c r="V45" s="36">
        <v>2</v>
      </c>
      <c r="W45" s="36">
        <v>5</v>
      </c>
      <c r="X45" s="36">
        <v>7</v>
      </c>
      <c r="Y45" s="36">
        <v>7</v>
      </c>
      <c r="Z45" s="36">
        <v>6</v>
      </c>
      <c r="AA45" s="36">
        <v>4</v>
      </c>
      <c r="AB45" s="36">
        <v>7</v>
      </c>
      <c r="AC45" s="36">
        <v>4</v>
      </c>
    </row>
    <row r="46" spans="2:29" x14ac:dyDescent="0.2">
      <c r="B46" s="36" t="s">
        <v>26</v>
      </c>
      <c r="C46" s="36">
        <v>7</v>
      </c>
      <c r="D46" s="36">
        <v>11</v>
      </c>
      <c r="E46" s="36">
        <v>22</v>
      </c>
      <c r="F46" s="36">
        <v>125</v>
      </c>
      <c r="G46" s="36">
        <v>188</v>
      </c>
      <c r="H46" s="36">
        <v>313</v>
      </c>
      <c r="I46" s="36">
        <v>377</v>
      </c>
      <c r="J46" s="36">
        <v>327</v>
      </c>
      <c r="K46" s="36">
        <v>386</v>
      </c>
      <c r="L46" s="36">
        <v>501</v>
      </c>
      <c r="M46" s="36">
        <v>554</v>
      </c>
      <c r="O46" s="36" t="s">
        <v>104</v>
      </c>
      <c r="T46" s="36">
        <v>11</v>
      </c>
      <c r="U46" s="36">
        <v>22</v>
      </c>
      <c r="V46" s="36">
        <v>125</v>
      </c>
      <c r="W46" s="36">
        <v>188</v>
      </c>
      <c r="X46" s="36">
        <v>313</v>
      </c>
      <c r="Y46" s="36">
        <v>377</v>
      </c>
      <c r="Z46" s="36">
        <v>327</v>
      </c>
      <c r="AA46" s="36">
        <v>386</v>
      </c>
      <c r="AB46" s="36">
        <v>501</v>
      </c>
      <c r="AC46" s="36">
        <v>554</v>
      </c>
    </row>
    <row r="47" spans="2:29" x14ac:dyDescent="0.2">
      <c r="B47" s="36" t="s">
        <v>27</v>
      </c>
      <c r="J47" s="36">
        <v>1</v>
      </c>
      <c r="O47" s="36" t="s">
        <v>117</v>
      </c>
      <c r="T47" s="36">
        <v>0</v>
      </c>
      <c r="U47" s="36">
        <v>0</v>
      </c>
      <c r="V47" s="36">
        <v>0</v>
      </c>
      <c r="W47" s="36">
        <v>0</v>
      </c>
      <c r="X47" s="36">
        <v>0</v>
      </c>
      <c r="Y47" s="36">
        <v>0</v>
      </c>
      <c r="Z47" s="36">
        <v>1</v>
      </c>
      <c r="AA47" s="36">
        <v>0</v>
      </c>
      <c r="AB47" s="36">
        <v>0</v>
      </c>
      <c r="AC47" s="36">
        <v>0</v>
      </c>
    </row>
    <row r="48" spans="2:29" x14ac:dyDescent="0.2">
      <c r="B48" s="36" t="s">
        <v>92</v>
      </c>
      <c r="E48" s="36">
        <v>1</v>
      </c>
      <c r="O48" s="36" t="s">
        <v>92</v>
      </c>
      <c r="T48" s="36">
        <v>0</v>
      </c>
      <c r="U48" s="36">
        <v>1</v>
      </c>
      <c r="V48" s="36">
        <v>0</v>
      </c>
      <c r="W48" s="36">
        <v>0</v>
      </c>
      <c r="X48" s="36">
        <v>0</v>
      </c>
      <c r="Y48" s="36">
        <v>0</v>
      </c>
      <c r="Z48" s="36">
        <v>0</v>
      </c>
      <c r="AA48" s="36">
        <v>0</v>
      </c>
      <c r="AB48" s="36">
        <v>0</v>
      </c>
      <c r="AC48" s="36">
        <v>0</v>
      </c>
    </row>
    <row r="49" spans="2:29" x14ac:dyDescent="0.2">
      <c r="B49" s="36" t="s">
        <v>93</v>
      </c>
      <c r="E49" s="36">
        <v>1</v>
      </c>
      <c r="O49" s="36" t="s">
        <v>93</v>
      </c>
      <c r="T49" s="36">
        <v>0</v>
      </c>
      <c r="U49" s="36">
        <v>1</v>
      </c>
      <c r="V49" s="36">
        <v>0</v>
      </c>
      <c r="W49" s="36">
        <v>0</v>
      </c>
      <c r="X49" s="36">
        <v>0</v>
      </c>
      <c r="Y49" s="36">
        <v>0</v>
      </c>
      <c r="Z49" s="36">
        <v>0</v>
      </c>
      <c r="AA49" s="36">
        <v>0</v>
      </c>
      <c r="AB49" s="36">
        <v>0</v>
      </c>
      <c r="AC49" s="36">
        <v>0</v>
      </c>
    </row>
    <row r="50" spans="2:29" x14ac:dyDescent="0.2">
      <c r="B50" s="36" t="s">
        <v>42</v>
      </c>
      <c r="K50" s="36">
        <v>1</v>
      </c>
      <c r="O50" s="36" t="s">
        <v>105</v>
      </c>
      <c r="T50" s="36">
        <v>0</v>
      </c>
      <c r="U50" s="36">
        <v>0</v>
      </c>
      <c r="V50" s="36">
        <v>0</v>
      </c>
      <c r="W50" s="36">
        <v>0</v>
      </c>
      <c r="X50" s="36">
        <v>0</v>
      </c>
      <c r="Y50" s="36">
        <v>0</v>
      </c>
      <c r="Z50" s="36">
        <v>0</v>
      </c>
      <c r="AA50" s="36">
        <v>1</v>
      </c>
      <c r="AB50" s="36">
        <v>0</v>
      </c>
      <c r="AC50" s="36">
        <v>0</v>
      </c>
    </row>
    <row r="51" spans="2:29" x14ac:dyDescent="0.2">
      <c r="B51" s="36" t="s">
        <v>70</v>
      </c>
      <c r="M51" s="36">
        <v>2</v>
      </c>
      <c r="O51" s="36" t="s">
        <v>106</v>
      </c>
      <c r="T51" s="36">
        <v>0</v>
      </c>
      <c r="U51" s="36">
        <v>0</v>
      </c>
      <c r="V51" s="36">
        <v>0</v>
      </c>
      <c r="W51" s="36">
        <v>0</v>
      </c>
      <c r="X51" s="36">
        <v>0</v>
      </c>
      <c r="Y51" s="36">
        <v>0</v>
      </c>
      <c r="Z51" s="36">
        <v>0</v>
      </c>
      <c r="AA51" s="36">
        <v>0</v>
      </c>
      <c r="AB51" s="36">
        <v>0</v>
      </c>
      <c r="AC51" s="36">
        <v>2</v>
      </c>
    </row>
    <row r="52" spans="2:29" x14ac:dyDescent="0.2">
      <c r="B52" s="36" t="s">
        <v>61</v>
      </c>
      <c r="L52" s="36">
        <v>2</v>
      </c>
      <c r="O52" s="36" t="s">
        <v>107</v>
      </c>
      <c r="T52" s="36">
        <v>0</v>
      </c>
      <c r="U52" s="36">
        <v>0</v>
      </c>
      <c r="V52" s="36">
        <v>0</v>
      </c>
      <c r="W52" s="36">
        <v>0</v>
      </c>
      <c r="X52" s="36">
        <v>0</v>
      </c>
      <c r="Y52" s="36">
        <v>0</v>
      </c>
      <c r="Z52" s="36">
        <v>0</v>
      </c>
      <c r="AA52" s="36">
        <v>0</v>
      </c>
      <c r="AB52" s="36">
        <v>2</v>
      </c>
      <c r="AC52" s="36">
        <v>0</v>
      </c>
    </row>
    <row r="53" spans="2:29" x14ac:dyDescent="0.2">
      <c r="B53" s="36" t="s">
        <v>43</v>
      </c>
      <c r="K53" s="36">
        <v>1</v>
      </c>
      <c r="M53" s="36">
        <v>1</v>
      </c>
      <c r="O53" s="36" t="s">
        <v>118</v>
      </c>
      <c r="T53" s="36">
        <v>0</v>
      </c>
      <c r="U53" s="36">
        <v>0</v>
      </c>
      <c r="V53" s="36">
        <v>0</v>
      </c>
      <c r="W53" s="36">
        <v>0</v>
      </c>
      <c r="X53" s="36">
        <v>0</v>
      </c>
      <c r="Y53" s="36">
        <v>0</v>
      </c>
      <c r="Z53" s="36">
        <v>0</v>
      </c>
      <c r="AA53" s="36">
        <v>1</v>
      </c>
      <c r="AB53" s="36">
        <v>0</v>
      </c>
      <c r="AC53" s="36">
        <v>1</v>
      </c>
    </row>
    <row r="54" spans="2:29" x14ac:dyDescent="0.2">
      <c r="B54" s="36" t="s">
        <v>44</v>
      </c>
      <c r="K54" s="36">
        <v>1</v>
      </c>
      <c r="O54" s="36" t="s">
        <v>108</v>
      </c>
      <c r="T54" s="36">
        <v>0</v>
      </c>
      <c r="U54" s="36">
        <v>0</v>
      </c>
      <c r="V54" s="36">
        <v>0</v>
      </c>
      <c r="W54" s="36">
        <v>0</v>
      </c>
      <c r="X54" s="36">
        <v>0</v>
      </c>
      <c r="Y54" s="36">
        <v>0</v>
      </c>
      <c r="Z54" s="36">
        <v>0</v>
      </c>
      <c r="AA54" s="36">
        <v>1</v>
      </c>
      <c r="AB54" s="36">
        <v>0</v>
      </c>
      <c r="AC54" s="36">
        <v>0</v>
      </c>
    </row>
    <row r="55" spans="2:29" x14ac:dyDescent="0.2">
      <c r="B55" s="36" t="s">
        <v>45</v>
      </c>
      <c r="D55" s="36">
        <v>1</v>
      </c>
      <c r="H55" s="36">
        <v>2</v>
      </c>
      <c r="I55" s="36">
        <v>2</v>
      </c>
      <c r="K55" s="36">
        <v>1</v>
      </c>
      <c r="L55" s="36">
        <v>2</v>
      </c>
      <c r="O55" s="36" t="s">
        <v>45</v>
      </c>
      <c r="T55" s="36">
        <v>1</v>
      </c>
      <c r="U55" s="36">
        <v>0</v>
      </c>
      <c r="V55" s="36">
        <v>0</v>
      </c>
      <c r="W55" s="36">
        <v>0</v>
      </c>
      <c r="X55" s="36">
        <v>2</v>
      </c>
      <c r="Y55" s="36">
        <v>2</v>
      </c>
      <c r="Z55" s="36">
        <v>0</v>
      </c>
      <c r="AA55" s="36">
        <v>1</v>
      </c>
      <c r="AB55" s="36">
        <v>2</v>
      </c>
      <c r="AC55" s="36">
        <v>0</v>
      </c>
    </row>
    <row r="56" spans="2:29" x14ac:dyDescent="0.2">
      <c r="B56" s="36" t="s">
        <v>96</v>
      </c>
      <c r="C56" s="36">
        <v>1</v>
      </c>
      <c r="T56" s="36">
        <v>0</v>
      </c>
      <c r="U56" s="36">
        <v>0</v>
      </c>
      <c r="V56" s="36">
        <v>0</v>
      </c>
      <c r="W56" s="36">
        <v>0</v>
      </c>
      <c r="X56" s="36">
        <v>0</v>
      </c>
      <c r="Y56" s="36">
        <v>0</v>
      </c>
      <c r="Z56" s="36">
        <v>0</v>
      </c>
      <c r="AA56" s="36">
        <v>0</v>
      </c>
      <c r="AB56" s="36">
        <v>0</v>
      </c>
      <c r="AC56" s="36">
        <v>0</v>
      </c>
    </row>
    <row r="57" spans="2:29" x14ac:dyDescent="0.2">
      <c r="B57" s="36" t="s">
        <v>28</v>
      </c>
      <c r="C57" s="36">
        <v>1</v>
      </c>
      <c r="E57" s="36">
        <v>1</v>
      </c>
      <c r="F57" s="36">
        <v>1</v>
      </c>
      <c r="I57" s="36">
        <v>1</v>
      </c>
      <c r="J57" s="36">
        <v>2</v>
      </c>
      <c r="K57" s="36">
        <v>5</v>
      </c>
      <c r="L57" s="36">
        <v>5</v>
      </c>
      <c r="M57" s="36">
        <v>4</v>
      </c>
      <c r="O57" s="36" t="s">
        <v>119</v>
      </c>
      <c r="T57" s="36">
        <v>0</v>
      </c>
      <c r="U57" s="36">
        <v>1</v>
      </c>
      <c r="V57" s="36">
        <v>1</v>
      </c>
      <c r="W57" s="36">
        <v>0</v>
      </c>
      <c r="X57" s="36">
        <v>0</v>
      </c>
      <c r="Y57" s="36">
        <v>1</v>
      </c>
      <c r="Z57" s="36">
        <v>2</v>
      </c>
      <c r="AA57" s="36">
        <v>5</v>
      </c>
      <c r="AB57" s="36">
        <v>5</v>
      </c>
      <c r="AC57" s="36">
        <v>4</v>
      </c>
    </row>
    <row r="58" spans="2:29" x14ac:dyDescent="0.2">
      <c r="B58" s="36" t="s">
        <v>46</v>
      </c>
      <c r="K58" s="36">
        <v>1</v>
      </c>
      <c r="O58" s="36" t="s">
        <v>109</v>
      </c>
      <c r="T58" s="36">
        <v>0</v>
      </c>
      <c r="U58" s="36">
        <v>0</v>
      </c>
      <c r="V58" s="36">
        <v>0</v>
      </c>
      <c r="W58" s="36">
        <v>0</v>
      </c>
      <c r="X58" s="36">
        <v>0</v>
      </c>
      <c r="Y58" s="36">
        <v>0</v>
      </c>
      <c r="Z58" s="36">
        <v>0</v>
      </c>
      <c r="AA58" s="36">
        <v>1</v>
      </c>
      <c r="AB58" s="36">
        <v>0</v>
      </c>
      <c r="AC58" s="36">
        <v>0</v>
      </c>
    </row>
    <row r="59" spans="2:29" x14ac:dyDescent="0.2">
      <c r="B59" s="36" t="s">
        <v>94</v>
      </c>
      <c r="D59" s="36">
        <v>1</v>
      </c>
      <c r="O59" s="36" t="s">
        <v>94</v>
      </c>
      <c r="T59" s="36">
        <v>1</v>
      </c>
      <c r="U59" s="36">
        <v>0</v>
      </c>
      <c r="V59" s="36">
        <v>0</v>
      </c>
      <c r="W59" s="36">
        <v>0</v>
      </c>
      <c r="X59" s="36">
        <v>0</v>
      </c>
      <c r="Y59" s="36">
        <v>0</v>
      </c>
      <c r="Z59" s="36">
        <v>0</v>
      </c>
      <c r="AA59" s="36">
        <v>0</v>
      </c>
      <c r="AB59" s="36">
        <v>0</v>
      </c>
      <c r="AC59" s="36">
        <v>0</v>
      </c>
    </row>
    <row r="60" spans="2:29" x14ac:dyDescent="0.2">
      <c r="B60" s="36" t="s">
        <v>29</v>
      </c>
      <c r="C60" s="36">
        <v>2</v>
      </c>
      <c r="D60" s="36">
        <v>1</v>
      </c>
      <c r="E60" s="36">
        <v>4</v>
      </c>
      <c r="F60" s="36">
        <v>8</v>
      </c>
      <c r="G60" s="36">
        <v>4</v>
      </c>
      <c r="H60" s="36">
        <v>3</v>
      </c>
      <c r="I60" s="36">
        <v>10</v>
      </c>
      <c r="J60" s="36">
        <v>3</v>
      </c>
      <c r="K60" s="36">
        <v>10</v>
      </c>
      <c r="L60" s="36">
        <v>7</v>
      </c>
      <c r="M60" s="36">
        <v>3</v>
      </c>
      <c r="O60" s="36" t="s">
        <v>29</v>
      </c>
      <c r="T60" s="36">
        <v>1</v>
      </c>
      <c r="U60" s="36">
        <v>4</v>
      </c>
      <c r="V60" s="36">
        <v>8</v>
      </c>
      <c r="W60" s="36">
        <v>4</v>
      </c>
      <c r="X60" s="36">
        <v>3</v>
      </c>
      <c r="Y60" s="36">
        <v>10</v>
      </c>
      <c r="Z60" s="36">
        <v>3</v>
      </c>
      <c r="AA60" s="36">
        <v>10</v>
      </c>
      <c r="AB60" s="36">
        <v>7</v>
      </c>
      <c r="AC60" s="36">
        <v>3</v>
      </c>
    </row>
    <row r="61" spans="2:29" x14ac:dyDescent="0.2">
      <c r="B61" s="36" t="s">
        <v>62</v>
      </c>
      <c r="D61" s="36">
        <v>1</v>
      </c>
      <c r="E61" s="36">
        <v>1</v>
      </c>
      <c r="F61" s="36">
        <v>1</v>
      </c>
      <c r="I61" s="36">
        <v>1</v>
      </c>
      <c r="L61" s="36">
        <v>1</v>
      </c>
      <c r="O61" s="36" t="s">
        <v>120</v>
      </c>
      <c r="T61" s="36">
        <v>1</v>
      </c>
      <c r="U61" s="36">
        <v>1</v>
      </c>
      <c r="V61" s="36">
        <v>1</v>
      </c>
      <c r="W61" s="36">
        <v>0</v>
      </c>
      <c r="X61" s="36">
        <v>0</v>
      </c>
      <c r="Y61" s="36">
        <v>1</v>
      </c>
      <c r="Z61" s="36">
        <v>0</v>
      </c>
      <c r="AA61" s="36">
        <v>0</v>
      </c>
      <c r="AB61" s="36">
        <v>1</v>
      </c>
      <c r="AC61" s="36">
        <v>0</v>
      </c>
    </row>
    <row r="62" spans="2:29" x14ac:dyDescent="0.2">
      <c r="B62" s="36" t="s">
        <v>30</v>
      </c>
      <c r="F62" s="36">
        <v>1</v>
      </c>
      <c r="J62" s="36">
        <v>1</v>
      </c>
      <c r="K62" s="36">
        <v>1</v>
      </c>
      <c r="O62" s="36" t="s">
        <v>30</v>
      </c>
      <c r="T62" s="36">
        <v>0</v>
      </c>
      <c r="U62" s="36">
        <v>0</v>
      </c>
      <c r="V62" s="36">
        <v>1</v>
      </c>
      <c r="W62" s="36">
        <v>0</v>
      </c>
      <c r="X62" s="36">
        <v>0</v>
      </c>
      <c r="Y62" s="36">
        <v>0</v>
      </c>
      <c r="Z62" s="36">
        <v>1</v>
      </c>
      <c r="AA62" s="36">
        <v>1</v>
      </c>
      <c r="AB62" s="36">
        <v>0</v>
      </c>
      <c r="AC62" s="36">
        <v>0</v>
      </c>
    </row>
    <row r="63" spans="2:29" x14ac:dyDescent="0.2">
      <c r="B63" s="36" t="s">
        <v>47</v>
      </c>
      <c r="G63" s="36">
        <v>1</v>
      </c>
      <c r="I63" s="36">
        <v>1</v>
      </c>
      <c r="K63" s="36">
        <v>1</v>
      </c>
      <c r="O63" s="36" t="s">
        <v>47</v>
      </c>
      <c r="T63" s="36">
        <v>0</v>
      </c>
      <c r="U63" s="36">
        <v>0</v>
      </c>
      <c r="V63" s="36">
        <v>0</v>
      </c>
      <c r="W63" s="36">
        <v>1</v>
      </c>
      <c r="X63" s="36">
        <v>0</v>
      </c>
      <c r="Y63" s="36">
        <v>1</v>
      </c>
      <c r="Z63" s="36">
        <v>0</v>
      </c>
      <c r="AA63" s="36">
        <v>1</v>
      </c>
      <c r="AB63" s="36">
        <v>0</v>
      </c>
      <c r="AC63" s="36">
        <v>0</v>
      </c>
    </row>
    <row r="64" spans="2:29" x14ac:dyDescent="0.2">
      <c r="B64" s="36" t="s">
        <v>97</v>
      </c>
      <c r="C64" s="36">
        <v>1</v>
      </c>
      <c r="T64" s="36">
        <v>0</v>
      </c>
      <c r="U64" s="36">
        <v>0</v>
      </c>
      <c r="V64" s="36">
        <v>0</v>
      </c>
      <c r="W64" s="36">
        <v>0</v>
      </c>
      <c r="X64" s="36">
        <v>0</v>
      </c>
      <c r="Y64" s="36">
        <v>0</v>
      </c>
      <c r="Z64" s="36">
        <v>0</v>
      </c>
      <c r="AA64" s="36">
        <v>0</v>
      </c>
      <c r="AB64" s="36">
        <v>0</v>
      </c>
      <c r="AC64" s="36">
        <v>0</v>
      </c>
    </row>
    <row r="65" spans="2:29" x14ac:dyDescent="0.2">
      <c r="B65" s="36" t="s">
        <v>48</v>
      </c>
      <c r="C65" s="36">
        <v>1</v>
      </c>
      <c r="D65" s="36">
        <v>1</v>
      </c>
      <c r="K65" s="36">
        <v>1</v>
      </c>
      <c r="M65" s="36">
        <v>1</v>
      </c>
      <c r="O65" s="36" t="s">
        <v>48</v>
      </c>
      <c r="T65" s="36">
        <v>1</v>
      </c>
      <c r="U65" s="36">
        <v>0</v>
      </c>
      <c r="V65" s="36">
        <v>0</v>
      </c>
      <c r="W65" s="36">
        <v>0</v>
      </c>
      <c r="X65" s="36">
        <v>0</v>
      </c>
      <c r="Y65" s="36">
        <v>0</v>
      </c>
      <c r="Z65" s="36">
        <v>0</v>
      </c>
      <c r="AA65" s="36">
        <v>1</v>
      </c>
      <c r="AB65" s="36">
        <v>0</v>
      </c>
      <c r="AC65" s="36">
        <v>1</v>
      </c>
    </row>
    <row r="66" spans="2:29" x14ac:dyDescent="0.2">
      <c r="B66" s="36" t="s">
        <v>78</v>
      </c>
      <c r="F66" s="36">
        <v>2</v>
      </c>
      <c r="G66" s="36">
        <v>1</v>
      </c>
      <c r="I66" s="36">
        <v>2</v>
      </c>
      <c r="O66" s="36" t="s">
        <v>78</v>
      </c>
      <c r="T66" s="36">
        <v>0</v>
      </c>
      <c r="U66" s="36">
        <v>0</v>
      </c>
      <c r="V66" s="36">
        <v>2</v>
      </c>
      <c r="W66" s="36">
        <v>1</v>
      </c>
      <c r="X66" s="36">
        <v>0</v>
      </c>
      <c r="Y66" s="36">
        <v>2</v>
      </c>
      <c r="Z66" s="36">
        <v>0</v>
      </c>
      <c r="AA66" s="36">
        <v>0</v>
      </c>
      <c r="AB66" s="36">
        <v>0</v>
      </c>
      <c r="AC66" s="36">
        <v>0</v>
      </c>
    </row>
    <row r="67" spans="2:29" x14ac:dyDescent="0.2">
      <c r="B67" s="36" t="s">
        <v>71</v>
      </c>
      <c r="F67" s="36">
        <v>1</v>
      </c>
      <c r="H67" s="36">
        <v>2</v>
      </c>
      <c r="M67" s="36">
        <v>1</v>
      </c>
      <c r="O67" s="36" t="s">
        <v>71</v>
      </c>
      <c r="T67" s="36">
        <v>0</v>
      </c>
      <c r="U67" s="36">
        <v>0</v>
      </c>
      <c r="V67" s="36">
        <v>1</v>
      </c>
      <c r="W67" s="36">
        <v>0</v>
      </c>
      <c r="X67" s="36">
        <v>2</v>
      </c>
      <c r="Y67" s="36">
        <v>0</v>
      </c>
      <c r="Z67" s="36">
        <v>0</v>
      </c>
      <c r="AA67" s="36">
        <v>0</v>
      </c>
      <c r="AB67" s="36">
        <v>0</v>
      </c>
      <c r="AC67" s="36">
        <v>1</v>
      </c>
    </row>
    <row r="68" spans="2:29" x14ac:dyDescent="0.2">
      <c r="B68" s="36" t="s">
        <v>90</v>
      </c>
      <c r="F68" s="36">
        <v>1</v>
      </c>
      <c r="O68" s="36" t="s">
        <v>90</v>
      </c>
      <c r="T68" s="36">
        <v>0</v>
      </c>
      <c r="U68" s="36">
        <v>0</v>
      </c>
      <c r="V68" s="36">
        <v>1</v>
      </c>
      <c r="W68" s="36">
        <v>0</v>
      </c>
      <c r="X68" s="36">
        <v>0</v>
      </c>
      <c r="Y68" s="36">
        <v>0</v>
      </c>
      <c r="Z68" s="36">
        <v>0</v>
      </c>
      <c r="AA68" s="36">
        <v>0</v>
      </c>
      <c r="AB68" s="36">
        <v>0</v>
      </c>
      <c r="AC68" s="36">
        <v>0</v>
      </c>
    </row>
    <row r="69" spans="2:29" x14ac:dyDescent="0.2">
      <c r="B69" s="36" t="s">
        <v>79</v>
      </c>
      <c r="I69" s="36">
        <v>1</v>
      </c>
      <c r="O69" s="36" t="s">
        <v>79</v>
      </c>
      <c r="T69" s="36">
        <v>0</v>
      </c>
      <c r="U69" s="36">
        <v>0</v>
      </c>
      <c r="V69" s="36">
        <v>0</v>
      </c>
      <c r="W69" s="36">
        <v>0</v>
      </c>
      <c r="X69" s="36">
        <v>0</v>
      </c>
      <c r="Y69" s="36">
        <v>1</v>
      </c>
      <c r="Z69" s="36">
        <v>0</v>
      </c>
      <c r="AA69" s="36">
        <v>0</v>
      </c>
      <c r="AB69" s="36">
        <v>0</v>
      </c>
      <c r="AC69" s="36">
        <v>0</v>
      </c>
    </row>
    <row r="70" spans="2:29" x14ac:dyDescent="0.2">
      <c r="B70" s="36" t="s">
        <v>50</v>
      </c>
      <c r="K70" s="36">
        <v>1</v>
      </c>
      <c r="O70" s="36" t="s">
        <v>110</v>
      </c>
      <c r="T70" s="36">
        <v>0</v>
      </c>
      <c r="U70" s="36">
        <v>0</v>
      </c>
      <c r="V70" s="36">
        <v>0</v>
      </c>
      <c r="W70" s="36">
        <v>0</v>
      </c>
      <c r="X70" s="36">
        <v>0</v>
      </c>
      <c r="Y70" s="36">
        <v>0</v>
      </c>
      <c r="Z70" s="36">
        <v>0</v>
      </c>
      <c r="AA70" s="36">
        <v>1</v>
      </c>
      <c r="AB70" s="36">
        <v>0</v>
      </c>
      <c r="AC70" s="36">
        <v>0</v>
      </c>
    </row>
    <row r="71" spans="2:29" x14ac:dyDescent="0.2">
      <c r="B71" s="36" t="s">
        <v>95</v>
      </c>
      <c r="D71" s="36">
        <v>1</v>
      </c>
      <c r="O71" s="36" t="s">
        <v>95</v>
      </c>
      <c r="T71" s="36">
        <v>1</v>
      </c>
      <c r="U71" s="36">
        <v>0</v>
      </c>
      <c r="V71" s="36">
        <v>0</v>
      </c>
      <c r="W71" s="36">
        <v>0</v>
      </c>
      <c r="X71" s="36">
        <v>0</v>
      </c>
      <c r="Y71" s="36">
        <v>0</v>
      </c>
      <c r="Z71" s="36">
        <v>0</v>
      </c>
      <c r="AA71" s="36">
        <v>0</v>
      </c>
      <c r="AB71" s="36">
        <v>0</v>
      </c>
      <c r="AC71" s="36">
        <v>0</v>
      </c>
    </row>
    <row r="72" spans="2:29" x14ac:dyDescent="0.2">
      <c r="B72" s="36" t="s">
        <v>31</v>
      </c>
      <c r="C72" s="36">
        <v>1</v>
      </c>
      <c r="G72" s="36">
        <v>12</v>
      </c>
      <c r="I72" s="36">
        <v>2</v>
      </c>
      <c r="J72" s="36">
        <v>3</v>
      </c>
      <c r="M72" s="36">
        <v>1</v>
      </c>
      <c r="O72" s="36" t="s">
        <v>31</v>
      </c>
      <c r="T72" s="36">
        <v>0</v>
      </c>
      <c r="U72" s="36">
        <v>0</v>
      </c>
      <c r="V72" s="36">
        <v>0</v>
      </c>
      <c r="W72" s="36">
        <v>12</v>
      </c>
      <c r="X72" s="36">
        <v>0</v>
      </c>
      <c r="Y72" s="36">
        <v>2</v>
      </c>
      <c r="Z72" s="36">
        <v>3</v>
      </c>
      <c r="AA72" s="36">
        <v>0</v>
      </c>
      <c r="AB72" s="36">
        <v>0</v>
      </c>
      <c r="AC72" s="36">
        <v>1</v>
      </c>
    </row>
    <row r="73" spans="2:29" x14ac:dyDescent="0.2">
      <c r="B73" s="36" t="s">
        <v>49</v>
      </c>
      <c r="C73" s="36">
        <v>2</v>
      </c>
      <c r="J73" s="36">
        <v>1</v>
      </c>
      <c r="O73" s="36" t="s">
        <v>49</v>
      </c>
      <c r="T73" s="36">
        <v>0</v>
      </c>
      <c r="U73" s="36">
        <v>0</v>
      </c>
      <c r="V73" s="36">
        <v>0</v>
      </c>
      <c r="W73" s="36">
        <v>0</v>
      </c>
      <c r="X73" s="36">
        <v>0</v>
      </c>
      <c r="Y73" s="36">
        <v>0</v>
      </c>
      <c r="Z73" s="36">
        <v>1</v>
      </c>
      <c r="AA73" s="36">
        <v>0</v>
      </c>
      <c r="AB73" s="36">
        <v>0</v>
      </c>
      <c r="AC73" s="36">
        <v>0</v>
      </c>
    </row>
    <row r="74" spans="2:29" x14ac:dyDescent="0.2">
      <c r="B74" s="36" t="s">
        <v>80</v>
      </c>
      <c r="F74" s="36">
        <v>1</v>
      </c>
      <c r="G74" s="36">
        <v>1</v>
      </c>
      <c r="H74" s="36">
        <v>1</v>
      </c>
      <c r="I74" s="36">
        <v>1</v>
      </c>
      <c r="O74" s="36" t="s">
        <v>80</v>
      </c>
      <c r="T74" s="36">
        <v>0</v>
      </c>
      <c r="U74" s="36">
        <v>0</v>
      </c>
      <c r="V74" s="36">
        <v>1</v>
      </c>
      <c r="W74" s="36">
        <v>1</v>
      </c>
      <c r="X74" s="36">
        <v>1</v>
      </c>
      <c r="Y74" s="36">
        <v>1</v>
      </c>
      <c r="Z74" s="36">
        <v>0</v>
      </c>
      <c r="AA74" s="36">
        <v>0</v>
      </c>
      <c r="AB74" s="36">
        <v>0</v>
      </c>
      <c r="AC74" s="36">
        <v>0</v>
      </c>
    </row>
    <row r="75" spans="2:29" x14ac:dyDescent="0.2">
      <c r="B75" s="36" t="s">
        <v>63</v>
      </c>
      <c r="C75" s="36">
        <v>1</v>
      </c>
      <c r="D75" s="36">
        <v>2</v>
      </c>
      <c r="H75" s="36">
        <v>2</v>
      </c>
      <c r="J75" s="36">
        <v>1</v>
      </c>
      <c r="L75" s="36">
        <v>1</v>
      </c>
      <c r="M75" s="36">
        <v>1</v>
      </c>
      <c r="O75" s="36" t="s">
        <v>63</v>
      </c>
      <c r="T75" s="36">
        <v>2</v>
      </c>
      <c r="U75" s="36">
        <v>0</v>
      </c>
      <c r="V75" s="36">
        <v>0</v>
      </c>
      <c r="W75" s="36">
        <v>0</v>
      </c>
      <c r="X75" s="36">
        <v>2</v>
      </c>
      <c r="Y75" s="36">
        <v>0</v>
      </c>
      <c r="Z75" s="36">
        <v>1</v>
      </c>
      <c r="AA75" s="36">
        <v>0</v>
      </c>
      <c r="AB75" s="36">
        <v>1</v>
      </c>
      <c r="AC75" s="36">
        <v>1</v>
      </c>
    </row>
    <row r="76" spans="2:29" x14ac:dyDescent="0.2">
      <c r="B76" s="36" t="s">
        <v>73</v>
      </c>
      <c r="I76" s="36">
        <v>1</v>
      </c>
      <c r="M76" s="36">
        <v>1</v>
      </c>
      <c r="O76" s="36" t="s">
        <v>73</v>
      </c>
      <c r="T76" s="36">
        <v>0</v>
      </c>
      <c r="U76" s="36">
        <v>0</v>
      </c>
      <c r="V76" s="36">
        <v>0</v>
      </c>
      <c r="W76" s="36">
        <v>0</v>
      </c>
      <c r="X76" s="36">
        <v>0</v>
      </c>
      <c r="Y76" s="36">
        <v>1</v>
      </c>
      <c r="Z76" s="36">
        <v>0</v>
      </c>
      <c r="AA76" s="36">
        <v>0</v>
      </c>
      <c r="AB76" s="36">
        <v>0</v>
      </c>
      <c r="AC76" s="36">
        <v>1</v>
      </c>
    </row>
    <row r="77" spans="2:29" x14ac:dyDescent="0.2">
      <c r="B77" s="36" t="s">
        <v>64</v>
      </c>
      <c r="H77" s="36">
        <v>1</v>
      </c>
      <c r="L77" s="36">
        <v>1</v>
      </c>
      <c r="M77" s="36">
        <v>1</v>
      </c>
      <c r="O77" s="36" t="s">
        <v>111</v>
      </c>
      <c r="T77" s="36">
        <v>0</v>
      </c>
      <c r="U77" s="36">
        <v>0</v>
      </c>
      <c r="V77" s="36">
        <v>0</v>
      </c>
      <c r="W77" s="36">
        <v>0</v>
      </c>
      <c r="X77" s="36">
        <v>1</v>
      </c>
      <c r="Y77" s="36">
        <v>0</v>
      </c>
      <c r="Z77" s="36">
        <v>0</v>
      </c>
      <c r="AA77" s="36">
        <v>0</v>
      </c>
      <c r="AB77" s="36">
        <v>1</v>
      </c>
      <c r="AC77" s="36">
        <v>1</v>
      </c>
    </row>
    <row r="78" spans="2:29" x14ac:dyDescent="0.2">
      <c r="B78" s="36" t="s">
        <v>51</v>
      </c>
      <c r="C78" s="36">
        <v>1</v>
      </c>
      <c r="K78" s="36">
        <v>1</v>
      </c>
      <c r="T78" s="36">
        <v>0</v>
      </c>
      <c r="U78" s="36">
        <v>0</v>
      </c>
      <c r="V78" s="36">
        <v>0</v>
      </c>
      <c r="W78" s="36">
        <v>0</v>
      </c>
      <c r="X78" s="36">
        <v>0</v>
      </c>
      <c r="Y78" s="36">
        <v>0</v>
      </c>
      <c r="Z78" s="36">
        <v>0</v>
      </c>
      <c r="AA78" s="36">
        <v>1</v>
      </c>
      <c r="AB78" s="36">
        <v>0</v>
      </c>
      <c r="AC78" s="36">
        <v>0</v>
      </c>
    </row>
    <row r="79" spans="2:29" x14ac:dyDescent="0.2">
      <c r="B79" s="36" t="s">
        <v>52</v>
      </c>
      <c r="K79" s="36">
        <v>1</v>
      </c>
      <c r="M79" s="36">
        <v>1</v>
      </c>
      <c r="O79" s="36" t="s">
        <v>121</v>
      </c>
      <c r="T79" s="36">
        <v>0</v>
      </c>
      <c r="U79" s="36">
        <v>0</v>
      </c>
      <c r="V79" s="36">
        <v>0</v>
      </c>
      <c r="W79" s="36">
        <v>0</v>
      </c>
      <c r="X79" s="36">
        <v>0</v>
      </c>
      <c r="Y79" s="36">
        <v>0</v>
      </c>
      <c r="Z79" s="36">
        <v>0</v>
      </c>
      <c r="AA79" s="36">
        <v>1</v>
      </c>
      <c r="AB79" s="36">
        <v>0</v>
      </c>
      <c r="AC79" s="36">
        <v>1</v>
      </c>
    </row>
    <row r="80" spans="2:29" x14ac:dyDescent="0.2">
      <c r="B80" s="36" t="s">
        <v>81</v>
      </c>
      <c r="I80" s="36">
        <v>1</v>
      </c>
      <c r="O80" s="36" t="s">
        <v>81</v>
      </c>
      <c r="T80" s="36">
        <v>0</v>
      </c>
      <c r="U80" s="36">
        <v>0</v>
      </c>
      <c r="V80" s="36">
        <v>0</v>
      </c>
      <c r="W80" s="36">
        <v>0</v>
      </c>
      <c r="X80" s="36">
        <v>0</v>
      </c>
      <c r="Y80" s="36">
        <v>1</v>
      </c>
      <c r="Z80" s="36">
        <v>0</v>
      </c>
      <c r="AA80" s="36">
        <v>0</v>
      </c>
      <c r="AB80" s="36">
        <v>0</v>
      </c>
      <c r="AC80" s="36">
        <v>0</v>
      </c>
    </row>
    <row r="81" spans="2:29" x14ac:dyDescent="0.2">
      <c r="B81" s="36" t="s">
        <v>32</v>
      </c>
      <c r="J81" s="36">
        <v>1</v>
      </c>
      <c r="O81" s="36" t="s">
        <v>32</v>
      </c>
      <c r="T81" s="36">
        <v>0</v>
      </c>
      <c r="U81" s="36">
        <v>0</v>
      </c>
      <c r="V81" s="36">
        <v>0</v>
      </c>
      <c r="W81" s="36">
        <v>0</v>
      </c>
      <c r="X81" s="36">
        <v>0</v>
      </c>
      <c r="Y81" s="36">
        <v>0</v>
      </c>
      <c r="Z81" s="36">
        <v>1</v>
      </c>
      <c r="AA81" s="36">
        <v>0</v>
      </c>
      <c r="AB81" s="36">
        <v>0</v>
      </c>
      <c r="AC81" s="36">
        <v>0</v>
      </c>
    </row>
    <row r="82" spans="2:29" x14ac:dyDescent="0.2">
      <c r="B82" s="36" t="s">
        <v>82</v>
      </c>
      <c r="I82" s="36">
        <v>1</v>
      </c>
      <c r="O82" s="36" t="s">
        <v>82</v>
      </c>
      <c r="T82" s="36">
        <v>0</v>
      </c>
      <c r="U82" s="36">
        <v>0</v>
      </c>
      <c r="V82" s="36">
        <v>0</v>
      </c>
      <c r="W82" s="36">
        <v>0</v>
      </c>
      <c r="X82" s="36">
        <v>0</v>
      </c>
      <c r="Y82" s="36">
        <v>1</v>
      </c>
      <c r="Z82" s="36">
        <v>0</v>
      </c>
      <c r="AA82" s="36">
        <v>0</v>
      </c>
      <c r="AB82" s="36">
        <v>0</v>
      </c>
      <c r="AC82" s="36">
        <v>0</v>
      </c>
    </row>
    <row r="83" spans="2:29" x14ac:dyDescent="0.2">
      <c r="B83" s="36" t="s">
        <v>65</v>
      </c>
      <c r="G83" s="36">
        <v>1</v>
      </c>
      <c r="H83" s="36">
        <v>1</v>
      </c>
      <c r="L83" s="36">
        <v>1</v>
      </c>
      <c r="O83" s="36" t="s">
        <v>65</v>
      </c>
      <c r="T83" s="36">
        <v>0</v>
      </c>
      <c r="U83" s="36">
        <v>0</v>
      </c>
      <c r="V83" s="36">
        <v>0</v>
      </c>
      <c r="W83" s="36">
        <v>1</v>
      </c>
      <c r="X83" s="36">
        <v>1</v>
      </c>
      <c r="Y83" s="36">
        <v>0</v>
      </c>
      <c r="Z83" s="36">
        <v>0</v>
      </c>
      <c r="AA83" s="36">
        <v>0</v>
      </c>
      <c r="AB83" s="36">
        <v>1</v>
      </c>
      <c r="AC83" s="36">
        <v>0</v>
      </c>
    </row>
    <row r="84" spans="2:29" x14ac:dyDescent="0.2">
      <c r="B84" s="36" t="s">
        <v>88</v>
      </c>
      <c r="G84" s="36">
        <v>1</v>
      </c>
      <c r="O84" s="36" t="s">
        <v>88</v>
      </c>
      <c r="T84" s="36">
        <v>0</v>
      </c>
      <c r="U84" s="36">
        <v>0</v>
      </c>
      <c r="V84" s="36">
        <v>0</v>
      </c>
      <c r="W84" s="36">
        <v>1</v>
      </c>
      <c r="X84" s="36">
        <v>0</v>
      </c>
      <c r="Y84" s="36">
        <v>0</v>
      </c>
      <c r="Z84" s="36">
        <v>0</v>
      </c>
      <c r="AA84" s="36">
        <v>0</v>
      </c>
      <c r="AB84" s="36">
        <v>0</v>
      </c>
      <c r="AC84" s="36">
        <v>0</v>
      </c>
    </row>
    <row r="85" spans="2:29" x14ac:dyDescent="0.2">
      <c r="B85" s="36" t="s">
        <v>33</v>
      </c>
      <c r="E85" s="36">
        <v>2</v>
      </c>
      <c r="I85" s="36">
        <v>1</v>
      </c>
      <c r="J85" s="36">
        <v>1</v>
      </c>
      <c r="K85" s="36">
        <v>1</v>
      </c>
      <c r="L85" s="36">
        <v>2</v>
      </c>
      <c r="O85" s="36" t="s">
        <v>122</v>
      </c>
      <c r="T85" s="36">
        <v>0</v>
      </c>
      <c r="U85" s="36">
        <v>2</v>
      </c>
      <c r="V85" s="36">
        <v>0</v>
      </c>
      <c r="W85" s="36">
        <v>0</v>
      </c>
      <c r="X85" s="36">
        <v>0</v>
      </c>
      <c r="Y85" s="36">
        <v>1</v>
      </c>
      <c r="Z85" s="36">
        <v>1</v>
      </c>
      <c r="AA85" s="36">
        <v>1</v>
      </c>
      <c r="AB85" s="36">
        <v>2</v>
      </c>
      <c r="AC85" s="36">
        <v>0</v>
      </c>
    </row>
    <row r="86" spans="2:29" x14ac:dyDescent="0.2">
      <c r="B86" s="36" t="s">
        <v>72</v>
      </c>
      <c r="M86" s="36">
        <v>1</v>
      </c>
      <c r="O86" s="36" t="s">
        <v>112</v>
      </c>
      <c r="T86" s="36">
        <v>0</v>
      </c>
      <c r="U86" s="36">
        <v>0</v>
      </c>
      <c r="V86" s="36">
        <v>0</v>
      </c>
      <c r="W86" s="36">
        <v>0</v>
      </c>
      <c r="X86" s="36">
        <v>0</v>
      </c>
      <c r="Y86" s="36">
        <v>0</v>
      </c>
      <c r="Z86" s="36">
        <v>0</v>
      </c>
      <c r="AA86" s="36">
        <v>0</v>
      </c>
      <c r="AB86" s="36">
        <v>0</v>
      </c>
      <c r="AC86" s="36">
        <v>1</v>
      </c>
    </row>
    <row r="87" spans="2:29" x14ac:dyDescent="0.2">
      <c r="B87" s="36" t="s">
        <v>53</v>
      </c>
      <c r="J87" s="36">
        <v>2</v>
      </c>
      <c r="K87" s="36">
        <v>3</v>
      </c>
      <c r="L87" s="36">
        <v>1</v>
      </c>
      <c r="O87" s="36" t="s">
        <v>53</v>
      </c>
      <c r="T87" s="36">
        <v>0</v>
      </c>
      <c r="U87" s="36">
        <v>0</v>
      </c>
      <c r="V87" s="36">
        <v>0</v>
      </c>
      <c r="W87" s="36">
        <v>0</v>
      </c>
      <c r="X87" s="36">
        <v>0</v>
      </c>
      <c r="Y87" s="36">
        <v>0</v>
      </c>
      <c r="Z87" s="36">
        <v>2</v>
      </c>
      <c r="AA87" s="36">
        <v>3</v>
      </c>
      <c r="AB87" s="36">
        <v>1</v>
      </c>
      <c r="AC87" s="36">
        <v>0</v>
      </c>
    </row>
    <row r="88" spans="2:29" x14ac:dyDescent="0.2">
      <c r="B88" s="36" t="s">
        <v>83</v>
      </c>
      <c r="I88" s="36">
        <v>1</v>
      </c>
      <c r="O88" s="36" t="s">
        <v>83</v>
      </c>
      <c r="T88" s="36">
        <v>0</v>
      </c>
      <c r="U88" s="36">
        <v>0</v>
      </c>
      <c r="V88" s="36">
        <v>0</v>
      </c>
      <c r="W88" s="36">
        <v>0</v>
      </c>
      <c r="X88" s="36">
        <v>0</v>
      </c>
      <c r="Y88" s="36">
        <v>1</v>
      </c>
      <c r="Z88" s="36">
        <v>0</v>
      </c>
      <c r="AA88" s="36">
        <v>0</v>
      </c>
      <c r="AB88" s="36">
        <v>0</v>
      </c>
      <c r="AC88" s="36">
        <v>0</v>
      </c>
    </row>
    <row r="89" spans="2:29" x14ac:dyDescent="0.2">
      <c r="B89" s="36" t="s">
        <v>34</v>
      </c>
      <c r="C89" s="36">
        <v>9</v>
      </c>
      <c r="D89" s="36">
        <v>8</v>
      </c>
      <c r="E89" s="36">
        <v>16</v>
      </c>
      <c r="F89" s="36">
        <v>24</v>
      </c>
      <c r="G89" s="36">
        <v>35</v>
      </c>
      <c r="H89" s="36">
        <v>44</v>
      </c>
      <c r="I89" s="36">
        <v>61</v>
      </c>
      <c r="J89" s="36">
        <v>41</v>
      </c>
      <c r="K89" s="36">
        <v>47</v>
      </c>
      <c r="L89" s="36">
        <v>26</v>
      </c>
      <c r="M89" s="36">
        <v>20</v>
      </c>
      <c r="O89" s="36" t="s">
        <v>113</v>
      </c>
      <c r="T89" s="36">
        <v>8</v>
      </c>
      <c r="U89" s="36">
        <v>16</v>
      </c>
      <c r="V89" s="36">
        <v>24</v>
      </c>
      <c r="W89" s="36">
        <v>35</v>
      </c>
      <c r="X89" s="36">
        <v>44</v>
      </c>
      <c r="Y89" s="36">
        <v>61</v>
      </c>
      <c r="Z89" s="36">
        <v>41</v>
      </c>
      <c r="AA89" s="36">
        <v>47</v>
      </c>
      <c r="AB89" s="36">
        <v>26</v>
      </c>
      <c r="AC89" s="36">
        <v>20</v>
      </c>
    </row>
    <row r="90" spans="2:29" x14ac:dyDescent="0.2">
      <c r="B90" s="36" t="s">
        <v>66</v>
      </c>
      <c r="G90" s="36">
        <v>1</v>
      </c>
      <c r="L90" s="36">
        <v>2</v>
      </c>
      <c r="O90" s="36" t="s">
        <v>66</v>
      </c>
      <c r="T90" s="36">
        <v>0</v>
      </c>
      <c r="U90" s="36">
        <v>0</v>
      </c>
      <c r="V90" s="36">
        <v>0</v>
      </c>
      <c r="W90" s="36">
        <v>1</v>
      </c>
      <c r="X90" s="36">
        <v>0</v>
      </c>
      <c r="Y90" s="36">
        <v>0</v>
      </c>
      <c r="Z90" s="36">
        <v>0</v>
      </c>
      <c r="AA90" s="36">
        <v>0</v>
      </c>
      <c r="AB90" s="36">
        <v>2</v>
      </c>
      <c r="AC90" s="36">
        <v>0</v>
      </c>
    </row>
    <row r="91" spans="2:29" x14ac:dyDescent="0.2">
      <c r="B91" s="36" t="s">
        <v>74</v>
      </c>
      <c r="H91" s="36">
        <v>1</v>
      </c>
      <c r="M91" s="36">
        <v>1</v>
      </c>
      <c r="O91" s="36" t="s">
        <v>74</v>
      </c>
      <c r="T91" s="36">
        <v>0</v>
      </c>
      <c r="U91" s="36">
        <v>0</v>
      </c>
      <c r="V91" s="36">
        <v>0</v>
      </c>
      <c r="W91" s="36">
        <v>0</v>
      </c>
      <c r="X91" s="36">
        <v>1</v>
      </c>
      <c r="Y91" s="36">
        <v>0</v>
      </c>
      <c r="Z91" s="36">
        <v>0</v>
      </c>
      <c r="AA91" s="36">
        <v>0</v>
      </c>
      <c r="AB91" s="36">
        <v>0</v>
      </c>
      <c r="AC91" s="36">
        <v>1</v>
      </c>
    </row>
    <row r="92" spans="2:29" x14ac:dyDescent="0.2">
      <c r="B92" s="36" t="s">
        <v>54</v>
      </c>
      <c r="C92" s="36">
        <v>2</v>
      </c>
      <c r="K92" s="36">
        <v>1</v>
      </c>
      <c r="O92" s="36" t="s">
        <v>123</v>
      </c>
      <c r="T92" s="36">
        <v>0</v>
      </c>
      <c r="U92" s="36">
        <v>0</v>
      </c>
      <c r="V92" s="36">
        <v>0</v>
      </c>
      <c r="W92" s="36">
        <v>0</v>
      </c>
      <c r="X92" s="36">
        <v>0</v>
      </c>
      <c r="Y92" s="36">
        <v>0</v>
      </c>
      <c r="Z92" s="36">
        <v>0</v>
      </c>
      <c r="AA92" s="36">
        <v>1</v>
      </c>
      <c r="AB92" s="36">
        <v>0</v>
      </c>
      <c r="AC92" s="36">
        <v>0</v>
      </c>
    </row>
    <row r="93" spans="2:29" x14ac:dyDescent="0.2">
      <c r="B93" s="36" t="s">
        <v>35</v>
      </c>
      <c r="C93" s="36">
        <v>1</v>
      </c>
      <c r="E93" s="36">
        <v>1</v>
      </c>
      <c r="J93" s="36">
        <v>1</v>
      </c>
      <c r="K93" s="36">
        <v>2</v>
      </c>
      <c r="M93" s="36">
        <v>1</v>
      </c>
      <c r="O93" s="36" t="s">
        <v>35</v>
      </c>
      <c r="T93" s="36">
        <v>0</v>
      </c>
      <c r="U93" s="36">
        <v>1</v>
      </c>
      <c r="V93" s="36">
        <v>0</v>
      </c>
      <c r="W93" s="36">
        <v>0</v>
      </c>
      <c r="X93" s="36">
        <v>0</v>
      </c>
      <c r="Y93" s="36">
        <v>0</v>
      </c>
      <c r="Z93" s="36">
        <v>1</v>
      </c>
      <c r="AA93" s="36">
        <v>2</v>
      </c>
      <c r="AB93" s="36">
        <v>0</v>
      </c>
      <c r="AC93" s="36">
        <v>1</v>
      </c>
    </row>
    <row r="94" spans="2:29" x14ac:dyDescent="0.2">
      <c r="B94" s="36" t="s">
        <v>67</v>
      </c>
      <c r="L94" s="36">
        <v>1</v>
      </c>
      <c r="O94" s="36" t="s">
        <v>114</v>
      </c>
      <c r="T94" s="36">
        <v>0</v>
      </c>
      <c r="U94" s="36">
        <v>0</v>
      </c>
      <c r="V94" s="36">
        <v>0</v>
      </c>
      <c r="W94" s="36">
        <v>0</v>
      </c>
      <c r="X94" s="36">
        <v>0</v>
      </c>
      <c r="Y94" s="36">
        <v>0</v>
      </c>
      <c r="Z94" s="36">
        <v>0</v>
      </c>
      <c r="AA94" s="36">
        <v>0</v>
      </c>
      <c r="AB94" s="36">
        <v>1</v>
      </c>
      <c r="AC94" s="36">
        <v>0</v>
      </c>
    </row>
    <row r="95" spans="2:29" x14ac:dyDescent="0.2">
      <c r="B95" s="36" t="s">
        <v>36</v>
      </c>
      <c r="C95" s="36">
        <v>2</v>
      </c>
      <c r="D95" s="36">
        <v>2</v>
      </c>
      <c r="E95" s="36">
        <v>1</v>
      </c>
      <c r="F95" s="36">
        <v>3</v>
      </c>
      <c r="G95" s="36">
        <v>2</v>
      </c>
      <c r="H95" s="36">
        <v>1</v>
      </c>
      <c r="I95" s="36">
        <v>2</v>
      </c>
      <c r="J95" s="36">
        <v>3</v>
      </c>
      <c r="K95" s="36">
        <v>2</v>
      </c>
      <c r="L95" s="36">
        <v>4</v>
      </c>
      <c r="M95" s="36">
        <v>9</v>
      </c>
      <c r="O95" s="36" t="s">
        <v>36</v>
      </c>
      <c r="T95" s="36">
        <v>2</v>
      </c>
      <c r="U95" s="36">
        <v>1</v>
      </c>
      <c r="V95" s="36">
        <v>3</v>
      </c>
      <c r="W95" s="36">
        <v>2</v>
      </c>
      <c r="X95" s="36">
        <v>1</v>
      </c>
      <c r="Y95" s="36">
        <v>2</v>
      </c>
      <c r="Z95" s="36">
        <v>3</v>
      </c>
      <c r="AA95" s="36">
        <v>2</v>
      </c>
      <c r="AB95" s="36">
        <v>4</v>
      </c>
      <c r="AC95" s="36">
        <v>9</v>
      </c>
    </row>
    <row r="96" spans="2:29" x14ac:dyDescent="0.2">
      <c r="B96" s="36" t="s">
        <v>89</v>
      </c>
      <c r="G96" s="36">
        <v>2</v>
      </c>
      <c r="J96" s="36">
        <v>1</v>
      </c>
      <c r="O96" s="36" t="s">
        <v>89</v>
      </c>
      <c r="T96" s="36">
        <v>0</v>
      </c>
      <c r="U96" s="36">
        <v>0</v>
      </c>
      <c r="V96" s="36">
        <v>0</v>
      </c>
      <c r="W96" s="36">
        <v>2</v>
      </c>
      <c r="X96" s="36">
        <v>0</v>
      </c>
      <c r="Y96" s="36">
        <v>0</v>
      </c>
      <c r="Z96" s="36">
        <v>1</v>
      </c>
      <c r="AA96" s="36">
        <v>0</v>
      </c>
      <c r="AB96" s="36">
        <v>0</v>
      </c>
      <c r="AC96" s="36">
        <v>0</v>
      </c>
    </row>
    <row r="97" spans="2:29" x14ac:dyDescent="0.2">
      <c r="B97" s="36" t="s">
        <v>84</v>
      </c>
      <c r="I97" s="36">
        <v>1</v>
      </c>
      <c r="O97" s="36" t="s">
        <v>84</v>
      </c>
      <c r="T97" s="36">
        <v>0</v>
      </c>
      <c r="U97" s="36">
        <v>0</v>
      </c>
      <c r="V97" s="36">
        <v>0</v>
      </c>
      <c r="W97" s="36">
        <v>0</v>
      </c>
      <c r="X97" s="36">
        <v>0</v>
      </c>
      <c r="Y97" s="36">
        <v>1</v>
      </c>
      <c r="Z97" s="36">
        <v>0</v>
      </c>
      <c r="AA97" s="36">
        <v>0</v>
      </c>
      <c r="AB97" s="36">
        <v>0</v>
      </c>
      <c r="AC97" s="36">
        <v>0</v>
      </c>
    </row>
    <row r="98" spans="2:29" x14ac:dyDescent="0.2">
      <c r="B98" s="36" t="s">
        <v>87</v>
      </c>
      <c r="H98" s="36">
        <v>1</v>
      </c>
      <c r="O98" s="36" t="s">
        <v>115</v>
      </c>
      <c r="T98" s="36">
        <v>0</v>
      </c>
      <c r="U98" s="36">
        <v>0</v>
      </c>
      <c r="V98" s="36">
        <v>0</v>
      </c>
      <c r="W98" s="36">
        <v>0</v>
      </c>
      <c r="X98" s="36">
        <v>1</v>
      </c>
      <c r="Y98" s="36">
        <v>0</v>
      </c>
      <c r="Z98" s="36">
        <v>0</v>
      </c>
      <c r="AA98" s="36">
        <v>0</v>
      </c>
      <c r="AB98" s="36">
        <v>0</v>
      </c>
      <c r="AC98" s="36">
        <v>0</v>
      </c>
    </row>
    <row r="99" spans="2:29" x14ac:dyDescent="0.2">
      <c r="B99" s="36" t="s">
        <v>55</v>
      </c>
      <c r="G99" s="36">
        <v>1</v>
      </c>
      <c r="J99" s="36">
        <v>1</v>
      </c>
      <c r="K99" s="36">
        <v>1</v>
      </c>
      <c r="O99" s="36" t="s">
        <v>55</v>
      </c>
      <c r="T99" s="36">
        <v>0</v>
      </c>
      <c r="U99" s="36">
        <v>0</v>
      </c>
      <c r="V99" s="36">
        <v>0</v>
      </c>
      <c r="W99" s="36">
        <v>1</v>
      </c>
      <c r="X99" s="36">
        <v>0</v>
      </c>
      <c r="Y99" s="36">
        <v>0</v>
      </c>
      <c r="Z99" s="36">
        <v>1</v>
      </c>
      <c r="AA99" s="36">
        <v>1</v>
      </c>
      <c r="AB99" s="36">
        <v>0</v>
      </c>
      <c r="AC99" s="36">
        <v>0</v>
      </c>
    </row>
    <row r="100" spans="2:29" x14ac:dyDescent="0.2">
      <c r="B100" s="36" t="s">
        <v>98</v>
      </c>
      <c r="C100" s="36">
        <v>1</v>
      </c>
      <c r="T100" s="36">
        <v>0</v>
      </c>
      <c r="U100" s="36">
        <v>0</v>
      </c>
      <c r="V100" s="36">
        <v>0</v>
      </c>
      <c r="W100" s="36">
        <v>0</v>
      </c>
      <c r="X100" s="36">
        <v>0</v>
      </c>
      <c r="Y100" s="36">
        <v>0</v>
      </c>
      <c r="Z100" s="36">
        <v>0</v>
      </c>
      <c r="AA100" s="36">
        <v>0</v>
      </c>
      <c r="AB100" s="36">
        <v>0</v>
      </c>
      <c r="AC100" s="36">
        <v>0</v>
      </c>
    </row>
    <row r="101" spans="2:29" x14ac:dyDescent="0.2">
      <c r="B101" s="36" t="s">
        <v>56</v>
      </c>
      <c r="E101" s="36">
        <v>2</v>
      </c>
      <c r="F101" s="36">
        <v>3</v>
      </c>
      <c r="I101" s="36">
        <v>1</v>
      </c>
      <c r="K101" s="36">
        <v>1</v>
      </c>
      <c r="L101" s="36">
        <v>1</v>
      </c>
      <c r="O101" s="36" t="s">
        <v>56</v>
      </c>
      <c r="T101" s="36">
        <v>0</v>
      </c>
      <c r="U101" s="36">
        <v>2</v>
      </c>
      <c r="V101" s="36">
        <v>3</v>
      </c>
      <c r="W101" s="36">
        <v>0</v>
      </c>
      <c r="X101" s="36">
        <v>0</v>
      </c>
      <c r="Y101" s="36">
        <v>1</v>
      </c>
      <c r="Z101" s="36">
        <v>0</v>
      </c>
      <c r="AA101" s="36">
        <v>1</v>
      </c>
      <c r="AB101" s="36">
        <v>1</v>
      </c>
      <c r="AC101" s="36">
        <v>0</v>
      </c>
    </row>
    <row r="102" spans="2:29" x14ac:dyDescent="0.2">
      <c r="B102" s="36" t="s">
        <v>37</v>
      </c>
      <c r="C102" s="36">
        <v>2</v>
      </c>
      <c r="E102" s="36">
        <v>3</v>
      </c>
      <c r="H102" s="36">
        <v>2</v>
      </c>
      <c r="I102" s="36">
        <v>2</v>
      </c>
      <c r="J102" s="36">
        <v>2</v>
      </c>
      <c r="L102" s="36">
        <v>1</v>
      </c>
      <c r="M102" s="36">
        <v>3</v>
      </c>
      <c r="O102" s="36" t="s">
        <v>37</v>
      </c>
      <c r="T102" s="36">
        <v>0</v>
      </c>
      <c r="U102" s="36">
        <v>3</v>
      </c>
      <c r="V102" s="36">
        <v>0</v>
      </c>
      <c r="W102" s="36">
        <v>0</v>
      </c>
      <c r="X102" s="36">
        <v>2</v>
      </c>
      <c r="Y102" s="36">
        <v>2</v>
      </c>
      <c r="Z102" s="36">
        <v>2</v>
      </c>
      <c r="AA102" s="36">
        <v>0</v>
      </c>
      <c r="AB102" s="36">
        <v>1</v>
      </c>
      <c r="AC102" s="36">
        <v>3</v>
      </c>
    </row>
    <row r="103" spans="2:29" x14ac:dyDescent="0.2">
      <c r="B103" s="36" t="s">
        <v>85</v>
      </c>
      <c r="I103" s="36">
        <v>1</v>
      </c>
      <c r="O103" s="36" t="s">
        <v>85</v>
      </c>
      <c r="T103" s="36">
        <v>0</v>
      </c>
      <c r="U103" s="36">
        <v>0</v>
      </c>
      <c r="V103" s="36">
        <v>0</v>
      </c>
      <c r="W103" s="36">
        <v>0</v>
      </c>
      <c r="X103" s="36">
        <v>0</v>
      </c>
      <c r="Y103" s="36">
        <v>1</v>
      </c>
      <c r="Z103" s="36">
        <v>0</v>
      </c>
      <c r="AA103" s="36">
        <v>0</v>
      </c>
      <c r="AB103" s="36">
        <v>0</v>
      </c>
      <c r="AC103" s="36">
        <v>0</v>
      </c>
    </row>
    <row r="104" spans="2:29" x14ac:dyDescent="0.2">
      <c r="B104" s="36" t="s">
        <v>68</v>
      </c>
      <c r="F104" s="36">
        <v>1</v>
      </c>
      <c r="G104" s="36">
        <v>1</v>
      </c>
      <c r="H104" s="36">
        <v>2</v>
      </c>
      <c r="L104" s="36">
        <v>1</v>
      </c>
      <c r="M104" s="36">
        <v>3</v>
      </c>
      <c r="O104" s="36" t="s">
        <v>116</v>
      </c>
      <c r="T104" s="36">
        <v>0</v>
      </c>
      <c r="U104" s="36">
        <v>0</v>
      </c>
      <c r="V104" s="36">
        <v>1</v>
      </c>
      <c r="W104" s="36">
        <v>1</v>
      </c>
      <c r="X104" s="36">
        <v>2</v>
      </c>
      <c r="Y104" s="36">
        <v>0</v>
      </c>
      <c r="Z104" s="36">
        <v>0</v>
      </c>
      <c r="AA104" s="36">
        <v>0</v>
      </c>
      <c r="AB104" s="36">
        <v>1</v>
      </c>
      <c r="AC104" s="36">
        <v>3</v>
      </c>
    </row>
    <row r="105" spans="2:29" s="37" customFormat="1" ht="10.5" x14ac:dyDescent="0.25">
      <c r="C105" s="37">
        <f t="shared" ref="C105:L105" si="6">SUM(C33:C104)</f>
        <v>43</v>
      </c>
      <c r="D105" s="37">
        <f t="shared" si="6"/>
        <v>30</v>
      </c>
      <c r="E105" s="37">
        <f t="shared" si="6"/>
        <v>59</v>
      </c>
      <c r="F105" s="37">
        <f t="shared" si="6"/>
        <v>176</v>
      </c>
      <c r="G105" s="37">
        <f t="shared" si="6"/>
        <v>259</v>
      </c>
      <c r="H105" s="37">
        <f t="shared" si="6"/>
        <v>388</v>
      </c>
      <c r="I105" s="37">
        <f t="shared" si="6"/>
        <v>483</v>
      </c>
      <c r="J105" s="37">
        <f t="shared" si="6"/>
        <v>398</v>
      </c>
      <c r="K105" s="37">
        <f t="shared" si="6"/>
        <v>476</v>
      </c>
      <c r="L105" s="37">
        <f t="shared" si="6"/>
        <v>572</v>
      </c>
      <c r="M105" s="37">
        <f>SUM(M33:M104)</f>
        <v>615</v>
      </c>
      <c r="T105" s="37">
        <f>SUM(T33:T104)</f>
        <v>30</v>
      </c>
      <c r="U105" s="37">
        <f t="shared" ref="U105:AC105" si="7">SUM(U33:U104)</f>
        <v>59</v>
      </c>
      <c r="V105" s="37">
        <f t="shared" si="7"/>
        <v>176</v>
      </c>
      <c r="W105" s="37">
        <f t="shared" si="7"/>
        <v>259</v>
      </c>
      <c r="X105" s="37">
        <f t="shared" si="7"/>
        <v>388</v>
      </c>
      <c r="Y105" s="37">
        <f t="shared" si="7"/>
        <v>483</v>
      </c>
      <c r="Z105" s="37">
        <f t="shared" si="7"/>
        <v>398</v>
      </c>
      <c r="AA105" s="37">
        <f t="shared" si="7"/>
        <v>476</v>
      </c>
      <c r="AB105" s="37">
        <f t="shared" si="7"/>
        <v>572</v>
      </c>
      <c r="AC105" s="37">
        <f t="shared" si="7"/>
        <v>615</v>
      </c>
    </row>
    <row r="108" spans="2:29" x14ac:dyDescent="0.2">
      <c r="B108" s="36" t="s">
        <v>99</v>
      </c>
      <c r="C108" s="36">
        <v>1</v>
      </c>
    </row>
    <row r="109" spans="2:29" x14ac:dyDescent="0.2">
      <c r="B109" s="36" t="s">
        <v>131</v>
      </c>
      <c r="K109" s="36">
        <v>1</v>
      </c>
      <c r="AA109" s="36">
        <v>1</v>
      </c>
    </row>
  </sheetData>
  <conditionalFormatting sqref="T5:AC14">
    <cfRule type="cellIs" dxfId="3" priority="37" operator="notEqual">
      <formula>D5</formula>
    </cfRule>
  </conditionalFormatting>
  <conditionalFormatting sqref="T16:AC21">
    <cfRule type="cellIs" dxfId="2" priority="19" operator="notEqual">
      <formula>D16</formula>
    </cfRule>
  </conditionalFormatting>
  <conditionalFormatting sqref="T23:AC28">
    <cfRule type="cellIs" dxfId="1" priority="17" operator="notEqual">
      <formula>0</formula>
    </cfRule>
  </conditionalFormatting>
  <conditionalFormatting sqref="T33:AC105">
    <cfRule type="cellIs" dxfId="0" priority="18" operator="notEqual">
      <formula>D33</formula>
    </cfRule>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Table</vt:lpstr>
      <vt:lpstr>SummaryOrig</vt:lpstr>
      <vt:lpstr>Notes New Studentsx</vt:lpstr>
      <vt:lpstr>SummaryOrig!Print_Area</vt:lpstr>
      <vt:lpstr>Table!Print_Area</vt:lpstr>
    </vt:vector>
  </TitlesOfParts>
  <Company>University of Iowa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Yows, Kristina</dc:creator>
  <cp:lastModifiedBy>Yows, Kristina</cp:lastModifiedBy>
  <cp:lastPrinted>2024-01-12T22:01:17Z</cp:lastPrinted>
  <dcterms:created xsi:type="dcterms:W3CDTF">2015-12-04T21:49:47Z</dcterms:created>
  <dcterms:modified xsi:type="dcterms:W3CDTF">2024-03-02T01:51:21Z</dcterms:modified>
</cp:coreProperties>
</file>